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120" activeTab="0"/>
  </bookViews>
  <sheets>
    <sheet name="DEAERATOR SIZING PROGRAM" sheetId="1" r:id="rId1"/>
  </sheets>
  <definedNames>
    <definedName name="INLET_SARCO">'DEAERATOR SIZING PROGRAM'!$W$6:$W$27</definedName>
    <definedName name="_xlnm.Print_Area" localSheetId="0">'DEAERATOR SIZING PROGRAM'!$A$1:$E$45</definedName>
    <definedName name="SARCO_CHART">'DEAERATOR SIZING PROGRAM'!$W$5:$AH$26</definedName>
    <definedName name="sarco_relief_valve">'DEAERATOR SIZING PROGRAM'!$U$5:$AH$27</definedName>
    <definedName name="SIZE_SARCO">'DEAERATOR SIZING PROGRAM'!$Y$4:$AH$4</definedName>
  </definedNames>
  <calcPr fullCalcOnLoad="1"/>
</workbook>
</file>

<file path=xl/sharedStrings.xml><?xml version="1.0" encoding="utf-8"?>
<sst xmlns="http://schemas.openxmlformats.org/spreadsheetml/2006/main" count="64" uniqueCount="52">
  <si>
    <t xml:space="preserve">Steam Table </t>
  </si>
  <si>
    <t>Specific Volume</t>
  </si>
  <si>
    <t>Enthalpy</t>
  </si>
  <si>
    <t>Entropy</t>
  </si>
  <si>
    <t>Internal Energy</t>
  </si>
  <si>
    <t>Fahr.</t>
  </si>
  <si>
    <t>Abs. press. Lb/sq. in.</t>
  </si>
  <si>
    <t>Temp.</t>
  </si>
  <si>
    <t>Sat. Liquid</t>
  </si>
  <si>
    <t>Sat. Vapor</t>
  </si>
  <si>
    <t>Evap.</t>
  </si>
  <si>
    <t xml:space="preserve">Evap. </t>
  </si>
  <si>
    <t>PSI</t>
  </si>
  <si>
    <t>Degrees</t>
  </si>
  <si>
    <t>BTU's/ LB</t>
  </si>
  <si>
    <t>Percentage of incoming Water</t>
  </si>
  <si>
    <t>Pressure of incoming Water</t>
  </si>
  <si>
    <t xml:space="preserve">Percentage of Condensate Return </t>
  </si>
  <si>
    <t>Temperature of Condensate Return</t>
  </si>
  <si>
    <t>Percentage of liquid from 5% steam</t>
  </si>
  <si>
    <t>INT STEAM REQUIRED</t>
  </si>
  <si>
    <t>MAKE-UP  WATER REQUIRED</t>
  </si>
  <si>
    <t>MR</t>
  </si>
  <si>
    <t>CONDENSATE RETURN REQUIRED</t>
  </si>
  <si>
    <t>CR</t>
  </si>
  <si>
    <t>STEAM REQUIRED</t>
  </si>
  <si>
    <t>SR</t>
  </si>
  <si>
    <t>Water line information</t>
  </si>
  <si>
    <t>Make-up water GPM required</t>
  </si>
  <si>
    <t>GPM</t>
  </si>
  <si>
    <t xml:space="preserve">CV factor for water valve is </t>
  </si>
  <si>
    <t>Specific volume of 5 PSIG steam</t>
  </si>
  <si>
    <t>Specific volume of income PSIG steam</t>
  </si>
  <si>
    <t>Steam line Information</t>
  </si>
  <si>
    <t>Steam required in PPH</t>
  </si>
  <si>
    <t>Income line size (min. size)</t>
  </si>
  <si>
    <t>PPH</t>
  </si>
  <si>
    <t>Bryan Steam Deaerator Sizing Program</t>
  </si>
  <si>
    <t>Connection to Deaerator (min. size)</t>
  </si>
  <si>
    <t>Saturated steam temperature at bop</t>
  </si>
  <si>
    <t>Deaerator operating pressure</t>
  </si>
  <si>
    <t>Saturated temp. at deaerator pressure</t>
  </si>
  <si>
    <t xml:space="preserve">Enthalpy of Steam </t>
  </si>
  <si>
    <t>Temperature of incoming Water</t>
  </si>
  <si>
    <t>Steam pressure to the PRV</t>
  </si>
  <si>
    <t>Capacity</t>
  </si>
  <si>
    <t>revision date:  9/17/02</t>
  </si>
  <si>
    <t>based on 7000 ft per minute</t>
  </si>
  <si>
    <t>based on 4ft per second</t>
  </si>
  <si>
    <t>Incoming line Size (min.size)</t>
  </si>
  <si>
    <t>highlighted cells are for job conditions</t>
  </si>
  <si>
    <t>and to be entered by user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</si>
</sst>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00000"/>
    <numFmt numFmtId="166" formatCode="#,##0.0000"/>
    <numFmt numFmtId="167" formatCode="0.0000"/>
    <numFmt numFmtId="168" formatCode="0.000"/>
    <numFmt numFmtId="169" formatCode="0.0"/>
    <numFmt numFmtId="170" formatCode="0.00000"/>
    <numFmt numFmtId="171" formatCode="General\'\'"/>
    <numFmt numFmtId="172" formatCode="#,##0.000"/>
    <numFmt numFmtId="173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4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6" xfId="0" applyNumberFormat="1" applyBorder="1" applyAlignment="1">
      <alignment horizontal="left"/>
    </xf>
    <xf numFmtId="1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/>
      <protection locked="0"/>
    </xf>
    <xf numFmtId="9" fontId="0" fillId="0" borderId="10" xfId="0" applyNumberFormat="1" applyBorder="1" applyAlignment="1">
      <alignment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" fillId="33" borderId="39" xfId="0" applyFont="1" applyFill="1" applyBorder="1" applyAlignment="1" applyProtection="1">
      <alignment/>
      <protection locked="0"/>
    </xf>
    <xf numFmtId="0" fontId="5" fillId="0" borderId="40" xfId="0" applyFont="1" applyBorder="1" applyAlignment="1">
      <alignment/>
    </xf>
    <xf numFmtId="0" fontId="0" fillId="0" borderId="37" xfId="0" applyBorder="1" applyAlignment="1">
      <alignment/>
    </xf>
    <xf numFmtId="0" fontId="5" fillId="0" borderId="40" xfId="0" applyFont="1" applyBorder="1" applyAlignment="1">
      <alignment/>
    </xf>
    <xf numFmtId="9" fontId="1" fillId="33" borderId="10" xfId="0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71" fontId="0" fillId="0" borderId="10" xfId="0" applyNumberFormat="1" applyBorder="1" applyAlignment="1" applyProtection="1">
      <alignment/>
      <protection hidden="1"/>
    </xf>
    <xf numFmtId="0" fontId="0" fillId="0" borderId="39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 horizontal="right"/>
      <protection hidden="1"/>
    </xf>
    <xf numFmtId="171" fontId="0" fillId="0" borderId="10" xfId="0" applyNumberFormat="1" applyBorder="1" applyAlignment="1" applyProtection="1">
      <alignment horizontal="center"/>
      <protection hidden="1"/>
    </xf>
    <xf numFmtId="171" fontId="0" fillId="0" borderId="39" xfId="0" applyNumberFormat="1" applyBorder="1" applyAlignment="1" applyProtection="1">
      <alignment horizontal="center"/>
      <protection hidden="1"/>
    </xf>
    <xf numFmtId="0" fontId="0" fillId="34" borderId="41" xfId="0" applyFill="1" applyBorder="1" applyAlignment="1">
      <alignment/>
    </xf>
    <xf numFmtId="0" fontId="0" fillId="34" borderId="2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13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3.421875" style="0" customWidth="1"/>
    <col min="2" max="2" width="14.8515625" style="0" customWidth="1"/>
    <col min="3" max="3" width="11.28125" style="0" customWidth="1"/>
    <col min="4" max="4" width="3.57421875" style="0" customWidth="1"/>
    <col min="5" max="5" width="23.8515625" style="0" customWidth="1"/>
    <col min="6" max="6" width="0.13671875" style="0" customWidth="1"/>
    <col min="7" max="7" width="14.140625" style="0" hidden="1" customWidth="1"/>
    <col min="8" max="8" width="13.28125" style="0" hidden="1" customWidth="1"/>
    <col min="9" max="9" width="0.9921875" style="0" hidden="1" customWidth="1"/>
    <col min="10" max="10" width="13.00390625" style="0" hidden="1" customWidth="1"/>
    <col min="11" max="11" width="14.57421875" style="0" hidden="1" customWidth="1"/>
    <col min="12" max="12" width="13.7109375" style="0" hidden="1" customWidth="1"/>
    <col min="13" max="13" width="14.57421875" style="0" hidden="1" customWidth="1"/>
    <col min="14" max="14" width="14.421875" style="0" hidden="1" customWidth="1"/>
    <col min="15" max="15" width="14.28125" style="0" hidden="1" customWidth="1"/>
    <col min="16" max="16" width="13.7109375" style="0" hidden="1" customWidth="1"/>
    <col min="17" max="17" width="11.7109375" style="0" hidden="1" customWidth="1"/>
    <col min="18" max="18" width="13.28125" style="0" hidden="1" customWidth="1"/>
    <col min="19" max="19" width="10.140625" style="0" hidden="1" customWidth="1"/>
    <col min="20" max="20" width="9.140625" style="0" hidden="1" customWidth="1"/>
    <col min="21" max="21" width="9.28125" style="0" customWidth="1"/>
    <col min="47" max="47" width="3.421875" style="0" customWidth="1"/>
    <col min="48" max="48" width="8.421875" style="0" customWidth="1"/>
    <col min="49" max="49" width="0" style="0" hidden="1" customWidth="1"/>
    <col min="50" max="50" width="20.28125" style="0" customWidth="1"/>
    <col min="51" max="51" width="9.8515625" style="0" customWidth="1"/>
    <col min="52" max="52" width="11.28125" style="0" customWidth="1"/>
    <col min="53" max="53" width="12.8515625" style="0" customWidth="1"/>
    <col min="54" max="54" width="14.140625" style="0" customWidth="1"/>
    <col min="56" max="56" width="16.421875" style="0" customWidth="1"/>
    <col min="58" max="58" width="16.140625" style="0" customWidth="1"/>
    <col min="59" max="59" width="15.7109375" style="0" customWidth="1"/>
    <col min="60" max="60" width="9.28125" style="0" customWidth="1"/>
    <col min="61" max="61" width="15.57421875" style="0" customWidth="1"/>
  </cols>
  <sheetData>
    <row r="1" spans="1:20" ht="30.75" thickBot="1">
      <c r="A1" s="38" t="s">
        <v>37</v>
      </c>
      <c r="B1" s="39"/>
      <c r="C1" s="39"/>
      <c r="D1" s="39"/>
      <c r="E1" s="40"/>
      <c r="G1" t="s">
        <v>0</v>
      </c>
      <c r="T1" s="41"/>
    </row>
    <row r="2" spans="1:17" ht="12.75">
      <c r="A2" s="75" t="s">
        <v>50</v>
      </c>
      <c r="B2" s="45"/>
      <c r="C2" s="46"/>
      <c r="D2" s="46"/>
      <c r="E2" s="47" t="s">
        <v>46</v>
      </c>
      <c r="I2" t="s">
        <v>1</v>
      </c>
      <c r="K2" t="s">
        <v>2</v>
      </c>
      <c r="N2" t="s">
        <v>3</v>
      </c>
      <c r="Q2" t="s">
        <v>4</v>
      </c>
    </row>
    <row r="3" spans="1:8" ht="12.75">
      <c r="A3" s="76" t="s">
        <v>51</v>
      </c>
      <c r="B3" s="37"/>
      <c r="C3" s="26"/>
      <c r="D3" s="26"/>
      <c r="E3" s="49"/>
      <c r="H3" t="s">
        <v>5</v>
      </c>
    </row>
    <row r="4" spans="1:19" ht="13.5" thickBot="1">
      <c r="A4" s="48"/>
      <c r="B4" s="37"/>
      <c r="C4" s="26"/>
      <c r="D4" s="26"/>
      <c r="E4" s="49"/>
      <c r="F4" s="2"/>
      <c r="G4" t="s">
        <v>6</v>
      </c>
      <c r="H4" t="s">
        <v>7</v>
      </c>
      <c r="I4" s="8" t="s">
        <v>8</v>
      </c>
      <c r="J4" t="s">
        <v>9</v>
      </c>
      <c r="K4" t="s">
        <v>8</v>
      </c>
      <c r="L4" t="s">
        <v>10</v>
      </c>
      <c r="M4" t="s">
        <v>9</v>
      </c>
      <c r="N4" t="s">
        <v>8</v>
      </c>
      <c r="O4" t="s">
        <v>10</v>
      </c>
      <c r="P4" t="s">
        <v>9</v>
      </c>
      <c r="Q4" t="s">
        <v>8</v>
      </c>
      <c r="R4" t="s">
        <v>11</v>
      </c>
      <c r="S4" t="s">
        <v>9</v>
      </c>
    </row>
    <row r="5" spans="1:34" ht="12.75">
      <c r="A5" s="59" t="s">
        <v>45</v>
      </c>
      <c r="B5" s="60">
        <v>70000</v>
      </c>
      <c r="C5" s="46" t="s">
        <v>36</v>
      </c>
      <c r="D5" s="46"/>
      <c r="E5" s="47"/>
      <c r="G5">
        <v>14.696</v>
      </c>
      <c r="H5" s="2">
        <v>212</v>
      </c>
      <c r="I5" s="13">
        <v>0.01672</v>
      </c>
      <c r="J5" s="9">
        <v>26.8</v>
      </c>
      <c r="K5">
        <v>180.07</v>
      </c>
      <c r="L5">
        <v>970.3</v>
      </c>
      <c r="M5" s="14">
        <f aca="true" t="shared" si="0" ref="M5:M20">L5+K5</f>
        <v>1150.37</v>
      </c>
      <c r="N5">
        <v>0.312</v>
      </c>
      <c r="O5">
        <v>1.4446</v>
      </c>
      <c r="P5">
        <f>N5+O5</f>
        <v>1.7566000000000002</v>
      </c>
      <c r="Q5">
        <v>180.02</v>
      </c>
      <c r="R5" s="12">
        <f>S5-Q5</f>
        <v>897.48</v>
      </c>
      <c r="S5">
        <v>1077.5</v>
      </c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2.75">
      <c r="A6" s="50" t="s">
        <v>44</v>
      </c>
      <c r="B6" s="42">
        <v>5</v>
      </c>
      <c r="C6" s="26" t="s">
        <v>12</v>
      </c>
      <c r="D6" s="26"/>
      <c r="E6" s="49"/>
      <c r="F6" s="4"/>
      <c r="G6" s="2">
        <v>15</v>
      </c>
      <c r="H6" s="2">
        <v>213.03</v>
      </c>
      <c r="I6" s="13">
        <v>0.01672</v>
      </c>
      <c r="J6" s="9">
        <v>26.29</v>
      </c>
      <c r="K6">
        <v>181.11</v>
      </c>
      <c r="L6">
        <v>969.7</v>
      </c>
      <c r="M6" s="14">
        <f t="shared" si="0"/>
        <v>1150.81</v>
      </c>
      <c r="N6">
        <v>0.3135</v>
      </c>
      <c r="O6">
        <v>1.4415</v>
      </c>
      <c r="P6">
        <f aca="true" t="shared" si="1" ref="P6:P21">N6+O6</f>
        <v>1.755</v>
      </c>
      <c r="Q6">
        <v>181.06</v>
      </c>
      <c r="R6" s="12">
        <f aca="true" t="shared" si="2" ref="R6:R21">S6-Q6</f>
        <v>896.74</v>
      </c>
      <c r="S6">
        <v>1077.8</v>
      </c>
      <c r="W6" s="2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50" t="s">
        <v>39</v>
      </c>
      <c r="B7" s="68">
        <f>F8</f>
        <v>227.96</v>
      </c>
      <c r="C7" s="26" t="s">
        <v>13</v>
      </c>
      <c r="D7" s="26"/>
      <c r="E7" s="49"/>
      <c r="F7" s="3"/>
      <c r="G7" s="2">
        <f>G6+1</f>
        <v>16</v>
      </c>
      <c r="H7" s="2">
        <v>216.32</v>
      </c>
      <c r="I7" s="13">
        <v>0.01674</v>
      </c>
      <c r="J7" s="9">
        <v>24.75</v>
      </c>
      <c r="K7">
        <v>184.42</v>
      </c>
      <c r="L7">
        <v>967.6</v>
      </c>
      <c r="M7" s="14">
        <f t="shared" si="0"/>
        <v>1152.02</v>
      </c>
      <c r="N7">
        <v>0.3184</v>
      </c>
      <c r="O7">
        <v>1.4313</v>
      </c>
      <c r="P7">
        <f t="shared" si="1"/>
        <v>1.7497</v>
      </c>
      <c r="Q7">
        <v>184.37</v>
      </c>
      <c r="R7" s="12">
        <f t="shared" si="2"/>
        <v>894.33</v>
      </c>
      <c r="S7">
        <v>1078.7</v>
      </c>
      <c r="W7" s="2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2.75">
      <c r="A8" s="50" t="s">
        <v>40</v>
      </c>
      <c r="B8" s="42">
        <v>5</v>
      </c>
      <c r="C8" s="26" t="s">
        <v>12</v>
      </c>
      <c r="D8" s="26"/>
      <c r="E8" s="49"/>
      <c r="F8">
        <f>VLOOKUP((B6+15),G5:H231,2)</f>
        <v>227.96</v>
      </c>
      <c r="G8" s="2">
        <f aca="true" t="shared" si="3" ref="G8:G23">G7+1</f>
        <v>17</v>
      </c>
      <c r="H8" s="2">
        <v>219.44</v>
      </c>
      <c r="I8" s="13">
        <v>0.01677</v>
      </c>
      <c r="J8" s="9">
        <v>23.39</v>
      </c>
      <c r="K8">
        <v>187.56</v>
      </c>
      <c r="L8">
        <v>965.5</v>
      </c>
      <c r="M8" s="14">
        <f t="shared" si="0"/>
        <v>1153.06</v>
      </c>
      <c r="N8">
        <v>0.3231</v>
      </c>
      <c r="O8">
        <v>1.4218</v>
      </c>
      <c r="P8">
        <f t="shared" si="1"/>
        <v>1.7449</v>
      </c>
      <c r="Q8">
        <v>187.51</v>
      </c>
      <c r="R8" s="12">
        <f t="shared" si="2"/>
        <v>891.99</v>
      </c>
      <c r="S8">
        <v>1079.5</v>
      </c>
      <c r="W8" s="2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2.75">
      <c r="A9" s="50" t="s">
        <v>41</v>
      </c>
      <c r="B9" s="68">
        <f>F10</f>
        <v>227.96</v>
      </c>
      <c r="C9" s="26" t="s">
        <v>13</v>
      </c>
      <c r="D9" s="26"/>
      <c r="E9" s="49"/>
      <c r="F9" s="2"/>
      <c r="G9" s="2">
        <f t="shared" si="3"/>
        <v>18</v>
      </c>
      <c r="H9" s="2">
        <v>222.41</v>
      </c>
      <c r="I9" s="13">
        <v>0.01679</v>
      </c>
      <c r="J9" s="9">
        <v>22.17</v>
      </c>
      <c r="K9">
        <v>190.56</v>
      </c>
      <c r="L9">
        <v>963.6</v>
      </c>
      <c r="M9" s="14">
        <f t="shared" si="0"/>
        <v>1154.16</v>
      </c>
      <c r="N9">
        <v>0.3275</v>
      </c>
      <c r="O9">
        <v>1.4128</v>
      </c>
      <c r="P9">
        <f t="shared" si="1"/>
        <v>1.7403</v>
      </c>
      <c r="Q9">
        <v>190.5</v>
      </c>
      <c r="R9" s="12">
        <f t="shared" si="2"/>
        <v>889.9000000000001</v>
      </c>
      <c r="S9">
        <v>1080.4</v>
      </c>
      <c r="W9" s="2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2.75">
      <c r="A10" s="50" t="s">
        <v>42</v>
      </c>
      <c r="B10" s="67">
        <f>INDEX(L5:L231,MATCH((B8+15),G5:G231,0),0)</f>
        <v>960.1</v>
      </c>
      <c r="C10" s="26" t="s">
        <v>14</v>
      </c>
      <c r="D10" s="26"/>
      <c r="E10" s="49"/>
      <c r="F10">
        <f>VLOOKUP((B8+15),G5:H231,2)</f>
        <v>227.96</v>
      </c>
      <c r="G10" s="2">
        <f t="shared" si="3"/>
        <v>19</v>
      </c>
      <c r="H10" s="2">
        <v>225.24</v>
      </c>
      <c r="I10" s="13">
        <v>0.01681</v>
      </c>
      <c r="J10" s="9">
        <v>21.08</v>
      </c>
      <c r="K10">
        <v>193.42</v>
      </c>
      <c r="L10">
        <v>961.9</v>
      </c>
      <c r="M10" s="14">
        <f t="shared" si="0"/>
        <v>1155.32</v>
      </c>
      <c r="N10">
        <v>0.3317</v>
      </c>
      <c r="O10">
        <v>1.4043</v>
      </c>
      <c r="P10">
        <f t="shared" si="1"/>
        <v>1.7360000000000002</v>
      </c>
      <c r="Q10">
        <v>193.36</v>
      </c>
      <c r="R10" s="12">
        <f t="shared" si="2"/>
        <v>887.84</v>
      </c>
      <c r="S10">
        <v>1081.2</v>
      </c>
      <c r="W10" s="2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2.75">
      <c r="A11" s="50" t="s">
        <v>15</v>
      </c>
      <c r="B11" s="66">
        <v>1</v>
      </c>
      <c r="C11" s="26"/>
      <c r="D11" s="26"/>
      <c r="E11" s="49"/>
      <c r="F11" s="2"/>
      <c r="G11" s="2">
        <f t="shared" si="3"/>
        <v>20</v>
      </c>
      <c r="H11" s="2">
        <v>227.96</v>
      </c>
      <c r="I11" s="13">
        <v>0.01683</v>
      </c>
      <c r="J11" s="9">
        <v>20.089</v>
      </c>
      <c r="K11">
        <v>196.16</v>
      </c>
      <c r="L11">
        <v>960.1</v>
      </c>
      <c r="M11" s="14">
        <f t="shared" si="0"/>
        <v>1156.26</v>
      </c>
      <c r="N11">
        <v>0.3356</v>
      </c>
      <c r="O11">
        <v>1.3962</v>
      </c>
      <c r="P11">
        <f t="shared" si="1"/>
        <v>1.7318000000000002</v>
      </c>
      <c r="Q11">
        <v>196.1</v>
      </c>
      <c r="R11" s="12">
        <f t="shared" si="2"/>
        <v>885.8000000000001</v>
      </c>
      <c r="S11">
        <v>1081.9</v>
      </c>
      <c r="W11" s="2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2.75">
      <c r="A12" s="50" t="s">
        <v>43</v>
      </c>
      <c r="B12" s="43">
        <v>40</v>
      </c>
      <c r="C12" s="26" t="s">
        <v>13</v>
      </c>
      <c r="D12" s="26"/>
      <c r="E12" s="49"/>
      <c r="G12" s="2">
        <f t="shared" si="3"/>
        <v>21</v>
      </c>
      <c r="H12" s="2">
        <v>230.57</v>
      </c>
      <c r="I12" s="13">
        <v>0.01685</v>
      </c>
      <c r="J12" s="9">
        <v>19.192</v>
      </c>
      <c r="K12">
        <v>198.79</v>
      </c>
      <c r="L12">
        <v>958.4</v>
      </c>
      <c r="M12" s="14">
        <f t="shared" si="0"/>
        <v>1157.19</v>
      </c>
      <c r="N12">
        <v>0.3395</v>
      </c>
      <c r="O12">
        <v>1.3885</v>
      </c>
      <c r="P12">
        <f t="shared" si="1"/>
        <v>1.7280000000000002</v>
      </c>
      <c r="Q12">
        <v>198.73</v>
      </c>
      <c r="R12" s="12">
        <f t="shared" si="2"/>
        <v>883.8699999999999</v>
      </c>
      <c r="S12">
        <v>1082.6</v>
      </c>
      <c r="W12" s="2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2.75">
      <c r="A13" s="50" t="s">
        <v>16</v>
      </c>
      <c r="B13" s="42">
        <v>40</v>
      </c>
      <c r="C13" s="26" t="s">
        <v>12</v>
      </c>
      <c r="D13" s="26"/>
      <c r="E13" s="49"/>
      <c r="G13" s="2">
        <f t="shared" si="3"/>
        <v>22</v>
      </c>
      <c r="H13" s="2">
        <v>233.07</v>
      </c>
      <c r="I13" s="13">
        <v>0.01687</v>
      </c>
      <c r="J13" s="9">
        <v>18.375</v>
      </c>
      <c r="K13">
        <v>201.33</v>
      </c>
      <c r="L13">
        <v>956.8</v>
      </c>
      <c r="M13" s="14">
        <f t="shared" si="0"/>
        <v>1158.1299999999999</v>
      </c>
      <c r="N13">
        <v>0.3431</v>
      </c>
      <c r="O13">
        <v>1.3811</v>
      </c>
      <c r="P13">
        <f t="shared" si="1"/>
        <v>1.7242</v>
      </c>
      <c r="Q13">
        <v>201.26</v>
      </c>
      <c r="R13" s="12">
        <f t="shared" si="2"/>
        <v>882.04</v>
      </c>
      <c r="S13">
        <v>1083.3</v>
      </c>
      <c r="W13" s="2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2.75">
      <c r="A14" s="50" t="s">
        <v>17</v>
      </c>
      <c r="B14" s="44">
        <f>1-B11</f>
        <v>0</v>
      </c>
      <c r="C14" s="26"/>
      <c r="D14" s="26"/>
      <c r="E14" s="49"/>
      <c r="F14" s="4"/>
      <c r="G14" s="2">
        <f t="shared" si="3"/>
        <v>23</v>
      </c>
      <c r="H14" s="2">
        <v>235.49</v>
      </c>
      <c r="I14" s="13">
        <v>0.01689</v>
      </c>
      <c r="J14" s="9">
        <v>17.627</v>
      </c>
      <c r="K14">
        <v>203.78</v>
      </c>
      <c r="L14">
        <v>955.2</v>
      </c>
      <c r="M14" s="14">
        <f t="shared" si="0"/>
        <v>1158.98</v>
      </c>
      <c r="N14">
        <v>0.3466</v>
      </c>
      <c r="O14">
        <v>1.374</v>
      </c>
      <c r="P14">
        <f t="shared" si="1"/>
        <v>1.7206000000000001</v>
      </c>
      <c r="Q14">
        <v>203.71</v>
      </c>
      <c r="R14" s="12">
        <f t="shared" si="2"/>
        <v>880.19</v>
      </c>
      <c r="S14">
        <v>1083.9</v>
      </c>
      <c r="W14" s="2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3.5" thickBot="1">
      <c r="A15" s="61" t="s">
        <v>18</v>
      </c>
      <c r="B15" s="62">
        <v>10</v>
      </c>
      <c r="C15" s="57" t="s">
        <v>13</v>
      </c>
      <c r="D15" s="57"/>
      <c r="E15" s="58"/>
      <c r="F15" s="5"/>
      <c r="G15" s="2">
        <f t="shared" si="3"/>
        <v>24</v>
      </c>
      <c r="H15" s="2">
        <v>237.82</v>
      </c>
      <c r="I15" s="13">
        <v>0.01691</v>
      </c>
      <c r="J15" s="9">
        <v>16.938</v>
      </c>
      <c r="K15">
        <v>206.14</v>
      </c>
      <c r="L15">
        <v>953.7</v>
      </c>
      <c r="M15" s="14">
        <f t="shared" si="0"/>
        <v>1159.8400000000001</v>
      </c>
      <c r="N15">
        <v>0.35</v>
      </c>
      <c r="O15">
        <v>1.3672</v>
      </c>
      <c r="P15">
        <f t="shared" si="1"/>
        <v>1.7172</v>
      </c>
      <c r="Q15">
        <v>206.07</v>
      </c>
      <c r="R15" s="12">
        <f t="shared" si="2"/>
        <v>878.53</v>
      </c>
      <c r="S15">
        <v>1084.6</v>
      </c>
      <c r="W15" s="29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32.25" customHeight="1" hidden="1" thickBot="1" thickTop="1">
      <c r="A16" s="52" t="s">
        <v>19</v>
      </c>
      <c r="B16" s="18">
        <f>INDEX(I5:I231,MATCH((B8+15),G5:G231,0),0)</f>
        <v>0.01683</v>
      </c>
      <c r="C16" s="26"/>
      <c r="D16" s="26"/>
      <c r="E16" s="49"/>
      <c r="F16" s="2"/>
      <c r="G16" s="2">
        <f t="shared" si="3"/>
        <v>25</v>
      </c>
      <c r="H16" s="2">
        <v>240.07</v>
      </c>
      <c r="I16" s="13">
        <v>0.01692</v>
      </c>
      <c r="J16" s="9">
        <v>16.303</v>
      </c>
      <c r="K16">
        <v>208.42</v>
      </c>
      <c r="L16">
        <v>952.1</v>
      </c>
      <c r="M16" s="14">
        <f t="shared" si="0"/>
        <v>1160.52</v>
      </c>
      <c r="N16">
        <v>0.3533</v>
      </c>
      <c r="O16">
        <v>1.3606</v>
      </c>
      <c r="P16">
        <f t="shared" si="1"/>
        <v>1.7139</v>
      </c>
      <c r="Q16">
        <v>208.34</v>
      </c>
      <c r="R16" s="12">
        <f t="shared" si="2"/>
        <v>876.7599999999999</v>
      </c>
      <c r="S16">
        <v>1085.1</v>
      </c>
      <c r="W16" s="2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4.25" hidden="1" thickBot="1" thickTop="1">
      <c r="A17" s="52"/>
      <c r="B17" s="18">
        <f>1+B16</f>
        <v>1.01683</v>
      </c>
      <c r="C17" s="26"/>
      <c r="D17" s="26"/>
      <c r="E17" s="49"/>
      <c r="F17" s="2"/>
      <c r="G17" s="2">
        <f t="shared" si="3"/>
        <v>26</v>
      </c>
      <c r="H17" s="2">
        <v>242.25</v>
      </c>
      <c r="I17" s="13">
        <v>0.01694</v>
      </c>
      <c r="J17" s="9">
        <v>15.715</v>
      </c>
      <c r="K17">
        <v>210.62</v>
      </c>
      <c r="L17">
        <v>950.7</v>
      </c>
      <c r="M17" s="14">
        <f t="shared" si="0"/>
        <v>1161.3200000000002</v>
      </c>
      <c r="N17">
        <v>0.3564</v>
      </c>
      <c r="O17">
        <v>1.3544</v>
      </c>
      <c r="P17">
        <f t="shared" si="1"/>
        <v>1.7108</v>
      </c>
      <c r="Q17">
        <v>210.54</v>
      </c>
      <c r="R17" s="12">
        <f t="shared" si="2"/>
        <v>875.1600000000001</v>
      </c>
      <c r="S17">
        <v>1085.7</v>
      </c>
      <c r="W17" s="2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4.25" hidden="1" thickBot="1" thickTop="1">
      <c r="A18" s="48"/>
      <c r="B18" s="26"/>
      <c r="C18" s="26"/>
      <c r="D18" s="26"/>
      <c r="E18" s="49"/>
      <c r="F18" s="2"/>
      <c r="G18" s="2">
        <f t="shared" si="3"/>
        <v>27</v>
      </c>
      <c r="H18" s="2">
        <v>244.36</v>
      </c>
      <c r="I18" s="13">
        <v>0.01696</v>
      </c>
      <c r="J18" s="9">
        <v>15.17</v>
      </c>
      <c r="K18">
        <v>212.75</v>
      </c>
      <c r="L18">
        <v>949.3</v>
      </c>
      <c r="M18" s="14">
        <f t="shared" si="0"/>
        <v>1162.05</v>
      </c>
      <c r="N18">
        <v>0.3594</v>
      </c>
      <c r="O18">
        <v>1.3484</v>
      </c>
      <c r="P18">
        <f t="shared" si="1"/>
        <v>1.7078</v>
      </c>
      <c r="Q18">
        <v>212.67</v>
      </c>
      <c r="R18" s="12">
        <f t="shared" si="2"/>
        <v>873.63</v>
      </c>
      <c r="S18">
        <v>1086.3</v>
      </c>
      <c r="W18" s="2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0.5" customHeight="1" hidden="1" thickBot="1">
      <c r="A19" s="53" t="s">
        <v>20</v>
      </c>
      <c r="B19" s="24">
        <f>((((B7-B12)*B11)*(B5/B10))+(((B9-B15)*B14)*(B5/B10)))</f>
        <v>13703.989167795022</v>
      </c>
      <c r="C19" s="26"/>
      <c r="D19" s="26"/>
      <c r="E19" s="49"/>
      <c r="F19" s="2"/>
      <c r="G19" s="2">
        <f t="shared" si="3"/>
        <v>28</v>
      </c>
      <c r="H19" s="2">
        <v>246.41</v>
      </c>
      <c r="I19" s="13">
        <v>0.01698</v>
      </c>
      <c r="J19" s="9">
        <v>14.663</v>
      </c>
      <c r="K19">
        <v>214.83</v>
      </c>
      <c r="L19">
        <v>947.9</v>
      </c>
      <c r="M19" s="14">
        <f t="shared" si="0"/>
        <v>1162.73</v>
      </c>
      <c r="N19">
        <v>0.3623</v>
      </c>
      <c r="O19">
        <v>1.3425</v>
      </c>
      <c r="P19">
        <f t="shared" si="1"/>
        <v>1.7048</v>
      </c>
      <c r="Q19">
        <v>214.74</v>
      </c>
      <c r="R19" s="12">
        <f t="shared" si="2"/>
        <v>872.06</v>
      </c>
      <c r="S19">
        <v>1086.8</v>
      </c>
      <c r="W19" s="2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1" customHeight="1" hidden="1" thickBot="1">
      <c r="A20" s="53" t="s">
        <v>21</v>
      </c>
      <c r="B20" s="25">
        <f>(B5-C22)*B11</f>
        <v>58539.62336463251</v>
      </c>
      <c r="C20" s="26">
        <f>B5*B11</f>
        <v>70000</v>
      </c>
      <c r="D20" s="26" t="s">
        <v>22</v>
      </c>
      <c r="E20" s="49"/>
      <c r="G20" s="2">
        <f t="shared" si="3"/>
        <v>29</v>
      </c>
      <c r="H20" s="2">
        <v>248.4</v>
      </c>
      <c r="I20" s="13">
        <v>0.01699</v>
      </c>
      <c r="J20" s="9">
        <v>14.189</v>
      </c>
      <c r="K20">
        <v>216.86</v>
      </c>
      <c r="L20">
        <v>946.5</v>
      </c>
      <c r="M20" s="14">
        <f t="shared" si="0"/>
        <v>1163.3600000000001</v>
      </c>
      <c r="N20">
        <v>0.3652</v>
      </c>
      <c r="O20">
        <v>1.3368</v>
      </c>
      <c r="P20">
        <f t="shared" si="1"/>
        <v>1.702</v>
      </c>
      <c r="Q20">
        <v>216.77</v>
      </c>
      <c r="R20" s="12">
        <f t="shared" si="2"/>
        <v>870.53</v>
      </c>
      <c r="S20">
        <v>1087.3</v>
      </c>
      <c r="W20" s="2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37.5" customHeight="1" hidden="1" thickBot="1">
      <c r="A21" s="53" t="s">
        <v>23</v>
      </c>
      <c r="B21" s="25">
        <f>(B5-C22)*B14</f>
        <v>0</v>
      </c>
      <c r="C21" s="26">
        <f>B5*B14</f>
        <v>0</v>
      </c>
      <c r="D21" s="26" t="s">
        <v>24</v>
      </c>
      <c r="E21" s="49"/>
      <c r="F21" s="1"/>
      <c r="G21" s="2">
        <f t="shared" si="3"/>
        <v>30</v>
      </c>
      <c r="H21" s="2">
        <v>250</v>
      </c>
      <c r="I21" s="13">
        <v>0.01701</v>
      </c>
      <c r="J21" s="9">
        <v>13.746</v>
      </c>
      <c r="K21">
        <v>218.82</v>
      </c>
      <c r="L21">
        <v>945.3</v>
      </c>
      <c r="M21" s="14">
        <f aca="true" t="shared" si="4" ref="M21:M32">L21+K21</f>
        <v>1164.12</v>
      </c>
      <c r="N21">
        <v>0.368</v>
      </c>
      <c r="O21">
        <v>1.3313</v>
      </c>
      <c r="P21">
        <f t="shared" si="1"/>
        <v>1.6993</v>
      </c>
      <c r="Q21">
        <v>218.73</v>
      </c>
      <c r="R21" s="12">
        <f t="shared" si="2"/>
        <v>869.0699999999999</v>
      </c>
      <c r="S21">
        <v>1087.8</v>
      </c>
      <c r="W21" s="2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6.25" customHeight="1" hidden="1" thickBot="1">
      <c r="A22" s="53" t="s">
        <v>25</v>
      </c>
      <c r="B22" s="25">
        <f>B5-(B20+B21)</f>
        <v>11460.376635367487</v>
      </c>
      <c r="C22" s="26">
        <f>(B19/(1+F23))</f>
        <v>11460.37663536749</v>
      </c>
      <c r="D22" s="26" t="s">
        <v>26</v>
      </c>
      <c r="E22" s="49"/>
      <c r="F22" s="7">
        <f>1-F23</f>
        <v>0.8042287261743568</v>
      </c>
      <c r="G22" s="2">
        <f t="shared" si="3"/>
        <v>31</v>
      </c>
      <c r="H22" s="2">
        <v>252.22</v>
      </c>
      <c r="I22" s="13">
        <v>0.01702</v>
      </c>
      <c r="J22" s="9">
        <v>13.33</v>
      </c>
      <c r="K22">
        <v>220.73</v>
      </c>
      <c r="L22">
        <v>944</v>
      </c>
      <c r="M22" s="14">
        <f t="shared" si="4"/>
        <v>1164.73</v>
      </c>
      <c r="N22">
        <v>0.3707</v>
      </c>
      <c r="O22">
        <v>1.326</v>
      </c>
      <c r="P22">
        <f aca="true" t="shared" si="5" ref="P22:P37">N22+O22</f>
        <v>1.6967</v>
      </c>
      <c r="Q22">
        <v>220.63</v>
      </c>
      <c r="R22" s="12">
        <f aca="true" t="shared" si="6" ref="R22:R37">S22-Q22</f>
        <v>867.67</v>
      </c>
      <c r="S22">
        <v>1088.3</v>
      </c>
      <c r="W22" s="2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7" customHeight="1" hidden="1" thickBot="1">
      <c r="A23" s="53"/>
      <c r="B23" s="25">
        <f>SUM(B20:B22)</f>
        <v>70000</v>
      </c>
      <c r="C23" s="26">
        <f>SUM(C20:C22)</f>
        <v>81460.37663536749</v>
      </c>
      <c r="D23" s="26"/>
      <c r="E23" s="49"/>
      <c r="F23" s="6">
        <f>B19/B5</f>
        <v>0.19577127382564316</v>
      </c>
      <c r="G23" s="2">
        <f t="shared" si="3"/>
        <v>32</v>
      </c>
      <c r="H23" s="2">
        <v>254.05</v>
      </c>
      <c r="I23" s="13">
        <v>0.01704</v>
      </c>
      <c r="J23" s="9">
        <v>12.94</v>
      </c>
      <c r="K23">
        <v>222.59</v>
      </c>
      <c r="L23">
        <v>942.8</v>
      </c>
      <c r="M23" s="14">
        <f t="shared" si="4"/>
        <v>1165.3899999999999</v>
      </c>
      <c r="N23">
        <v>0.3733</v>
      </c>
      <c r="O23">
        <v>1.3209</v>
      </c>
      <c r="P23">
        <f t="shared" si="5"/>
        <v>1.6942</v>
      </c>
      <c r="Q23">
        <v>222.49</v>
      </c>
      <c r="R23" s="12">
        <f t="shared" si="6"/>
        <v>866.21</v>
      </c>
      <c r="S23">
        <v>1088.7</v>
      </c>
      <c r="W23" s="2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0.75" customHeight="1" thickBot="1">
      <c r="A24" s="48"/>
      <c r="B24" s="27"/>
      <c r="C24" s="26"/>
      <c r="D24" s="26"/>
      <c r="E24" s="49"/>
      <c r="G24" s="2">
        <f aca="true" t="shared" si="7" ref="G24:G39">G23+1</f>
        <v>33</v>
      </c>
      <c r="H24" s="2">
        <v>255.84</v>
      </c>
      <c r="I24" s="13">
        <v>0.01705</v>
      </c>
      <c r="J24" s="9">
        <v>12.572</v>
      </c>
      <c r="K24">
        <v>224.41</v>
      </c>
      <c r="L24">
        <v>941.6</v>
      </c>
      <c r="M24" s="14">
        <f t="shared" si="4"/>
        <v>1166.01</v>
      </c>
      <c r="N24">
        <v>0.3758</v>
      </c>
      <c r="O24">
        <v>1.3159</v>
      </c>
      <c r="P24">
        <f t="shared" si="5"/>
        <v>1.6917</v>
      </c>
      <c r="Q24">
        <v>224.31</v>
      </c>
      <c r="R24" s="12">
        <f t="shared" si="6"/>
        <v>864.8900000000001</v>
      </c>
      <c r="S24">
        <v>1089.2</v>
      </c>
      <c r="W24" s="2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>
      <c r="A25" s="63" t="s">
        <v>27</v>
      </c>
      <c r="B25" s="64"/>
      <c r="C25" s="46"/>
      <c r="D25" s="46"/>
      <c r="E25" s="47"/>
      <c r="G25" s="2">
        <f t="shared" si="7"/>
        <v>34</v>
      </c>
      <c r="H25" s="2">
        <v>257.58</v>
      </c>
      <c r="I25" s="13">
        <v>0.01707</v>
      </c>
      <c r="J25" s="9">
        <v>12.226</v>
      </c>
      <c r="K25">
        <v>226.18</v>
      </c>
      <c r="L25">
        <v>940.3</v>
      </c>
      <c r="M25" s="14">
        <f t="shared" si="4"/>
        <v>1166.48</v>
      </c>
      <c r="N25">
        <v>0.3783</v>
      </c>
      <c r="O25">
        <v>1.311</v>
      </c>
      <c r="P25">
        <f t="shared" si="5"/>
        <v>1.6893</v>
      </c>
      <c r="Q25">
        <v>226.07</v>
      </c>
      <c r="R25" s="12">
        <f t="shared" si="6"/>
        <v>863.53</v>
      </c>
      <c r="S25">
        <v>1089.6</v>
      </c>
      <c r="W25" s="2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52" t="s">
        <v>28</v>
      </c>
      <c r="B26" s="69">
        <f>((B20/34.5)/14.5)</f>
        <v>117.02073636108449</v>
      </c>
      <c r="C26" s="26" t="s">
        <v>29</v>
      </c>
      <c r="D26" s="26"/>
      <c r="E26" s="49"/>
      <c r="F26">
        <f>B26/60</f>
        <v>1.9503456060180748</v>
      </c>
      <c r="G26" s="2">
        <f t="shared" si="7"/>
        <v>35</v>
      </c>
      <c r="H26" s="2">
        <v>259.28</v>
      </c>
      <c r="I26" s="13">
        <v>0.01708</v>
      </c>
      <c r="J26" s="9">
        <v>11.898</v>
      </c>
      <c r="K26">
        <v>227.91</v>
      </c>
      <c r="L26">
        <v>939.2</v>
      </c>
      <c r="M26" s="14">
        <f t="shared" si="4"/>
        <v>1167.1100000000001</v>
      </c>
      <c r="N26">
        <v>0.3807</v>
      </c>
      <c r="O26">
        <v>1.3063</v>
      </c>
      <c r="P26">
        <f t="shared" si="5"/>
        <v>1.687</v>
      </c>
      <c r="Q26">
        <v>227.8</v>
      </c>
      <c r="R26" s="12">
        <f t="shared" si="6"/>
        <v>862.3</v>
      </c>
      <c r="S26">
        <v>1090.1</v>
      </c>
      <c r="W26" s="2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24" ht="12.75">
      <c r="A27" s="54" t="s">
        <v>49</v>
      </c>
      <c r="B27" s="70">
        <f>CEILING(SQRT((0.4085*B26)/4),0.1)</f>
        <v>3.5</v>
      </c>
      <c r="C27" s="26" t="s">
        <v>48</v>
      </c>
      <c r="D27" s="26"/>
      <c r="E27" s="49"/>
      <c r="G27" s="2">
        <f t="shared" si="7"/>
        <v>36</v>
      </c>
      <c r="H27" s="2">
        <v>260.95</v>
      </c>
      <c r="I27" s="13">
        <v>0.01709</v>
      </c>
      <c r="J27" s="9">
        <v>11.588</v>
      </c>
      <c r="K27">
        <v>229.6</v>
      </c>
      <c r="L27">
        <v>938</v>
      </c>
      <c r="M27" s="14">
        <f t="shared" si="4"/>
        <v>1167.6</v>
      </c>
      <c r="N27">
        <v>0.3831</v>
      </c>
      <c r="O27">
        <v>1.3017</v>
      </c>
      <c r="P27">
        <f t="shared" si="5"/>
        <v>1.6848</v>
      </c>
      <c r="Q27">
        <v>229.49</v>
      </c>
      <c r="R27" s="12">
        <f t="shared" si="6"/>
        <v>861.01</v>
      </c>
      <c r="S27">
        <v>1090.5</v>
      </c>
      <c r="W27" s="29"/>
      <c r="X27" s="10"/>
    </row>
    <row r="28" spans="1:19" ht="1.5" customHeight="1">
      <c r="A28" s="52"/>
      <c r="B28" s="31"/>
      <c r="C28" s="26"/>
      <c r="D28" s="26"/>
      <c r="E28" s="49"/>
      <c r="G28" s="2">
        <f t="shared" si="7"/>
        <v>37</v>
      </c>
      <c r="H28" s="2">
        <v>262.57</v>
      </c>
      <c r="I28" s="13">
        <v>0.01711</v>
      </c>
      <c r="J28" s="9">
        <v>11.294</v>
      </c>
      <c r="K28">
        <v>231.26</v>
      </c>
      <c r="L28">
        <v>936.9</v>
      </c>
      <c r="M28" s="14">
        <f t="shared" si="4"/>
        <v>1168.1599999999999</v>
      </c>
      <c r="N28">
        <v>0.3854</v>
      </c>
      <c r="O28">
        <v>1.2972</v>
      </c>
      <c r="P28">
        <f t="shared" si="5"/>
        <v>1.6825999999999999</v>
      </c>
      <c r="Q28">
        <v>231.14</v>
      </c>
      <c r="R28" s="12">
        <f t="shared" si="6"/>
        <v>859.7600000000001</v>
      </c>
      <c r="S28">
        <v>1090.9</v>
      </c>
    </row>
    <row r="29" spans="1:19" ht="13.5" thickBot="1">
      <c r="A29" s="56" t="s">
        <v>30</v>
      </c>
      <c r="B29" s="71">
        <f>CEILING((B26/(SQRT((B13-(10+B8))/1.03))),0.01)</f>
        <v>23.76</v>
      </c>
      <c r="C29" s="57"/>
      <c r="D29" s="57"/>
      <c r="E29" s="58"/>
      <c r="G29" s="2">
        <f t="shared" si="7"/>
        <v>38</v>
      </c>
      <c r="H29" s="2">
        <v>264.16</v>
      </c>
      <c r="I29" s="13">
        <v>0.01712</v>
      </c>
      <c r="J29" s="9">
        <v>11.015</v>
      </c>
      <c r="K29">
        <v>232.89</v>
      </c>
      <c r="L29">
        <v>935.8</v>
      </c>
      <c r="M29" s="14">
        <f t="shared" si="4"/>
        <v>1168.69</v>
      </c>
      <c r="N29">
        <v>0.3876</v>
      </c>
      <c r="O29">
        <v>1.2929</v>
      </c>
      <c r="P29">
        <f t="shared" si="5"/>
        <v>1.6804999999999999</v>
      </c>
      <c r="Q29">
        <v>232.77</v>
      </c>
      <c r="R29" s="12">
        <f t="shared" si="6"/>
        <v>858.53</v>
      </c>
      <c r="S29">
        <v>1091.3</v>
      </c>
    </row>
    <row r="30" spans="1:19" ht="22.5" customHeight="1" hidden="1" thickBot="1">
      <c r="A30" s="52"/>
      <c r="B30" s="15"/>
      <c r="C30" s="26"/>
      <c r="D30" s="26"/>
      <c r="E30" s="49"/>
      <c r="G30" s="2">
        <f t="shared" si="7"/>
        <v>39</v>
      </c>
      <c r="H30" s="2">
        <v>265.72</v>
      </c>
      <c r="I30" s="13">
        <v>0.01714</v>
      </c>
      <c r="J30" s="9">
        <v>10.75</v>
      </c>
      <c r="K30">
        <v>234.48</v>
      </c>
      <c r="L30">
        <v>934.7</v>
      </c>
      <c r="M30" s="14">
        <f t="shared" si="4"/>
        <v>1169.18</v>
      </c>
      <c r="N30">
        <v>0.3898</v>
      </c>
      <c r="O30">
        <v>1.2886</v>
      </c>
      <c r="P30">
        <f t="shared" si="5"/>
        <v>1.6784</v>
      </c>
      <c r="Q30">
        <v>234.36</v>
      </c>
      <c r="R30" s="12">
        <f t="shared" si="6"/>
        <v>857.2399999999999</v>
      </c>
      <c r="S30">
        <v>1091.6</v>
      </c>
    </row>
    <row r="31" spans="1:19" ht="21.75" customHeight="1" hidden="1" thickBot="1">
      <c r="A31" s="55"/>
      <c r="B31" s="16"/>
      <c r="C31" s="26"/>
      <c r="D31" s="26"/>
      <c r="E31" s="49"/>
      <c r="G31" s="2">
        <f t="shared" si="7"/>
        <v>40</v>
      </c>
      <c r="H31" s="2">
        <v>267.25</v>
      </c>
      <c r="I31" s="13">
        <v>0.01715</v>
      </c>
      <c r="J31" s="9">
        <v>10.498</v>
      </c>
      <c r="K31">
        <v>236.03</v>
      </c>
      <c r="L31">
        <v>933.7</v>
      </c>
      <c r="M31" s="14">
        <f t="shared" si="4"/>
        <v>1169.73</v>
      </c>
      <c r="N31">
        <v>0.3919</v>
      </c>
      <c r="O31">
        <v>1.2844</v>
      </c>
      <c r="P31">
        <f t="shared" si="5"/>
        <v>1.6763</v>
      </c>
      <c r="Q31">
        <v>235.9</v>
      </c>
      <c r="R31" s="12">
        <f t="shared" si="6"/>
        <v>856.1</v>
      </c>
      <c r="S31">
        <v>1092</v>
      </c>
    </row>
    <row r="32" spans="1:19" ht="21.75" customHeight="1" hidden="1" thickBot="1" thickTop="1">
      <c r="A32" s="48"/>
      <c r="B32" s="26"/>
      <c r="C32" s="26"/>
      <c r="D32" s="26"/>
      <c r="E32" s="49"/>
      <c r="G32" s="2">
        <f t="shared" si="7"/>
        <v>41</v>
      </c>
      <c r="H32" s="2">
        <v>268.74</v>
      </c>
      <c r="I32" s="13">
        <v>0.01716</v>
      </c>
      <c r="J32" s="9">
        <v>10.258</v>
      </c>
      <c r="K32">
        <v>237.55</v>
      </c>
      <c r="L32">
        <v>932.6</v>
      </c>
      <c r="M32" s="14">
        <f t="shared" si="4"/>
        <v>1170.15</v>
      </c>
      <c r="N32">
        <v>0.394</v>
      </c>
      <c r="O32">
        <v>1.2803</v>
      </c>
      <c r="P32">
        <f t="shared" si="5"/>
        <v>1.6743000000000001</v>
      </c>
      <c r="Q32">
        <v>237.42</v>
      </c>
      <c r="R32" s="12">
        <f t="shared" si="6"/>
        <v>854.9800000000001</v>
      </c>
      <c r="S32">
        <v>1092.4</v>
      </c>
    </row>
    <row r="33" spans="1:19" ht="21" customHeight="1" hidden="1" thickBot="1">
      <c r="A33" s="48"/>
      <c r="B33" s="26"/>
      <c r="C33" s="26"/>
      <c r="D33" s="26"/>
      <c r="E33" s="49"/>
      <c r="G33" s="2">
        <f t="shared" si="7"/>
        <v>42</v>
      </c>
      <c r="H33" s="2">
        <v>270.21</v>
      </c>
      <c r="I33" s="13">
        <v>0.01717</v>
      </c>
      <c r="J33" s="9">
        <v>10.029</v>
      </c>
      <c r="K33">
        <v>239.04</v>
      </c>
      <c r="L33">
        <v>931.6</v>
      </c>
      <c r="M33" s="14">
        <f aca="true" t="shared" si="8" ref="M33:M40">L33+K33</f>
        <v>1170.64</v>
      </c>
      <c r="N33">
        <v>0.396</v>
      </c>
      <c r="O33">
        <v>1.2764</v>
      </c>
      <c r="P33">
        <f t="shared" si="5"/>
        <v>1.6724</v>
      </c>
      <c r="Q33">
        <v>238.91</v>
      </c>
      <c r="R33" s="12">
        <f t="shared" si="6"/>
        <v>853.7900000000001</v>
      </c>
      <c r="S33">
        <v>1092.7</v>
      </c>
    </row>
    <row r="34" spans="1:19" ht="25.5" customHeight="1" hidden="1" thickBot="1">
      <c r="A34" s="51" t="s">
        <v>31</v>
      </c>
      <c r="B34" s="28">
        <f>INDEX(J5:J231,MATCH((B8+15),G5:G231,0),0)</f>
        <v>20.089</v>
      </c>
      <c r="C34" s="26"/>
      <c r="D34" s="26"/>
      <c r="E34" s="49"/>
      <c r="G34" s="2">
        <f t="shared" si="7"/>
        <v>43</v>
      </c>
      <c r="H34" s="2">
        <v>271.64</v>
      </c>
      <c r="I34" s="13">
        <v>0.01719</v>
      </c>
      <c r="J34" s="9">
        <v>9.81</v>
      </c>
      <c r="K34">
        <v>240.51</v>
      </c>
      <c r="L34">
        <v>930.6</v>
      </c>
      <c r="M34" s="14">
        <f t="shared" si="8"/>
        <v>1171.1100000000001</v>
      </c>
      <c r="N34">
        <v>0.398</v>
      </c>
      <c r="O34">
        <v>1.2726</v>
      </c>
      <c r="P34">
        <f t="shared" si="5"/>
        <v>1.6705999999999999</v>
      </c>
      <c r="Q34">
        <v>240.37</v>
      </c>
      <c r="R34" s="12">
        <f t="shared" si="6"/>
        <v>852.7299999999999</v>
      </c>
      <c r="S34">
        <v>1093.1</v>
      </c>
    </row>
    <row r="35" spans="1:19" ht="24" customHeight="1" hidden="1" thickBot="1">
      <c r="A35" s="52" t="s">
        <v>32</v>
      </c>
      <c r="B35" s="28">
        <f>F35</f>
        <v>21.08</v>
      </c>
      <c r="C35" s="26"/>
      <c r="D35" s="26"/>
      <c r="E35" s="49"/>
      <c r="F35">
        <f>VLOOKUP((B6+14.7),G5:J231,4)</f>
        <v>21.08</v>
      </c>
      <c r="G35" s="2">
        <f t="shared" si="7"/>
        <v>44</v>
      </c>
      <c r="H35" s="2">
        <v>273.05</v>
      </c>
      <c r="I35" s="13">
        <v>0.0172</v>
      </c>
      <c r="J35" s="9">
        <v>9.601</v>
      </c>
      <c r="K35">
        <v>241.95</v>
      </c>
      <c r="L35">
        <v>929.6</v>
      </c>
      <c r="M35" s="14">
        <f t="shared" si="8"/>
        <v>1171.55</v>
      </c>
      <c r="N35">
        <v>0.4</v>
      </c>
      <c r="O35">
        <v>1.2687</v>
      </c>
      <c r="P35">
        <f t="shared" si="5"/>
        <v>1.6686999999999999</v>
      </c>
      <c r="Q35">
        <v>241.81</v>
      </c>
      <c r="R35" s="12">
        <f t="shared" si="6"/>
        <v>851.5900000000001</v>
      </c>
      <c r="S35">
        <v>1093.4</v>
      </c>
    </row>
    <row r="36" spans="1:19" ht="21" customHeight="1" hidden="1" thickBot="1">
      <c r="A36" s="48"/>
      <c r="B36" s="26"/>
      <c r="C36" s="26"/>
      <c r="D36" s="26"/>
      <c r="E36" s="49"/>
      <c r="G36" s="2">
        <f t="shared" si="7"/>
        <v>45</v>
      </c>
      <c r="H36" s="2">
        <v>274.44</v>
      </c>
      <c r="I36" s="13">
        <v>0.01721</v>
      </c>
      <c r="J36" s="9">
        <v>9.401</v>
      </c>
      <c r="K36">
        <v>243.36</v>
      </c>
      <c r="L36">
        <v>928.6</v>
      </c>
      <c r="M36" s="14">
        <f t="shared" si="8"/>
        <v>1171.96</v>
      </c>
      <c r="N36">
        <v>0.4019</v>
      </c>
      <c r="O36">
        <v>1.265</v>
      </c>
      <c r="P36">
        <f t="shared" si="5"/>
        <v>1.6668999999999998</v>
      </c>
      <c r="Q36">
        <v>243.22</v>
      </c>
      <c r="R36" s="12">
        <f t="shared" si="6"/>
        <v>850.48</v>
      </c>
      <c r="S36">
        <v>1093.7</v>
      </c>
    </row>
    <row r="37" spans="1:19" ht="20.25" customHeight="1" hidden="1" thickBot="1">
      <c r="A37" s="48"/>
      <c r="B37" s="26">
        <v>7000</v>
      </c>
      <c r="C37" s="26"/>
      <c r="D37" s="26"/>
      <c r="E37" s="49"/>
      <c r="G37" s="2">
        <f t="shared" si="7"/>
        <v>46</v>
      </c>
      <c r="H37" s="2">
        <v>275.8</v>
      </c>
      <c r="I37" s="13">
        <v>0.01722</v>
      </c>
      <c r="J37" s="9">
        <v>9.209</v>
      </c>
      <c r="K37">
        <v>244.75</v>
      </c>
      <c r="L37">
        <v>927.7</v>
      </c>
      <c r="M37" s="14">
        <f t="shared" si="8"/>
        <v>1172.45</v>
      </c>
      <c r="N37">
        <v>0.4038</v>
      </c>
      <c r="O37">
        <v>1.2613</v>
      </c>
      <c r="P37">
        <f t="shared" si="5"/>
        <v>1.6651</v>
      </c>
      <c r="Q37">
        <v>244.6</v>
      </c>
      <c r="R37" s="12">
        <f t="shared" si="6"/>
        <v>849.4999999999999</v>
      </c>
      <c r="S37">
        <v>1094.1</v>
      </c>
    </row>
    <row r="38" spans="1:19" ht="18">
      <c r="A38" s="65" t="s">
        <v>33</v>
      </c>
      <c r="B38" s="64"/>
      <c r="C38" s="46"/>
      <c r="D38" s="46"/>
      <c r="E38" s="47"/>
      <c r="G38" s="2">
        <f t="shared" si="7"/>
        <v>47</v>
      </c>
      <c r="H38" s="2">
        <v>277.13</v>
      </c>
      <c r="I38" s="13">
        <v>0.01723</v>
      </c>
      <c r="J38" s="9">
        <v>9.025</v>
      </c>
      <c r="K38">
        <v>246.12</v>
      </c>
      <c r="L38">
        <v>926.7</v>
      </c>
      <c r="M38" s="14">
        <f t="shared" si="8"/>
        <v>1172.8200000000002</v>
      </c>
      <c r="N38">
        <v>0.4057</v>
      </c>
      <c r="O38">
        <v>1.2577</v>
      </c>
      <c r="P38">
        <f aca="true" t="shared" si="9" ref="P38:P53">N38+O38</f>
        <v>1.6634</v>
      </c>
      <c r="Q38">
        <v>245.97</v>
      </c>
      <c r="R38" s="12">
        <f aca="true" t="shared" si="10" ref="R38:R53">S38-Q38</f>
        <v>848.4300000000001</v>
      </c>
      <c r="S38">
        <v>1094.4</v>
      </c>
    </row>
    <row r="39" spans="1:19" ht="12.75">
      <c r="A39" s="52" t="s">
        <v>34</v>
      </c>
      <c r="B39" s="72">
        <f>B22*1.1</f>
        <v>12606.414298904238</v>
      </c>
      <c r="C39" s="26"/>
      <c r="D39" s="26"/>
      <c r="E39" s="49"/>
      <c r="G39" s="2">
        <f t="shared" si="7"/>
        <v>48</v>
      </c>
      <c r="H39" s="2">
        <v>278.45</v>
      </c>
      <c r="I39" s="13">
        <v>0.01725</v>
      </c>
      <c r="J39" s="9">
        <v>8.848</v>
      </c>
      <c r="K39" s="10">
        <v>247.47</v>
      </c>
      <c r="L39" s="10">
        <v>925.8</v>
      </c>
      <c r="M39" s="14">
        <f t="shared" si="8"/>
        <v>1173.27</v>
      </c>
      <c r="N39">
        <v>0.4075</v>
      </c>
      <c r="O39">
        <v>1.2542</v>
      </c>
      <c r="P39">
        <f t="shared" si="9"/>
        <v>1.6617</v>
      </c>
      <c r="Q39">
        <v>247.32</v>
      </c>
      <c r="R39" s="12">
        <f t="shared" si="10"/>
        <v>847.3800000000001</v>
      </c>
      <c r="S39">
        <v>1094.7</v>
      </c>
    </row>
    <row r="40" spans="1:19" ht="12.75">
      <c r="A40" s="51"/>
      <c r="B40" s="21"/>
      <c r="C40" s="26"/>
      <c r="D40" s="26"/>
      <c r="E40" s="49"/>
      <c r="G40" s="2">
        <f aca="true" t="shared" si="11" ref="G40:G55">G39+1</f>
        <v>49</v>
      </c>
      <c r="H40" s="2">
        <v>279.74</v>
      </c>
      <c r="I40" s="13">
        <v>0.01726</v>
      </c>
      <c r="J40" s="9">
        <v>8.678</v>
      </c>
      <c r="K40" s="10">
        <v>248.79</v>
      </c>
      <c r="L40" s="10">
        <v>924.9</v>
      </c>
      <c r="M40" s="14">
        <f t="shared" si="8"/>
        <v>1173.69</v>
      </c>
      <c r="N40">
        <v>0.4093</v>
      </c>
      <c r="O40">
        <v>1.2508</v>
      </c>
      <c r="P40">
        <f t="shared" si="9"/>
        <v>1.6601</v>
      </c>
      <c r="Q40">
        <v>248.63</v>
      </c>
      <c r="R40" s="12">
        <f t="shared" si="10"/>
        <v>846.37</v>
      </c>
      <c r="S40">
        <v>1095</v>
      </c>
    </row>
    <row r="41" spans="1:19" ht="12.75">
      <c r="A41" s="51"/>
      <c r="B41" s="21"/>
      <c r="C41" s="26"/>
      <c r="D41" s="26"/>
      <c r="E41" s="49"/>
      <c r="G41" s="2">
        <f t="shared" si="11"/>
        <v>50</v>
      </c>
      <c r="H41" s="2">
        <v>280.81</v>
      </c>
      <c r="I41" s="10">
        <v>0.01727</v>
      </c>
      <c r="J41" s="10">
        <v>8.515</v>
      </c>
      <c r="K41">
        <v>250.09</v>
      </c>
      <c r="L41">
        <v>924</v>
      </c>
      <c r="M41" s="14">
        <f aca="true" t="shared" si="12" ref="M41:M53">L41+K41</f>
        <v>1174.09</v>
      </c>
      <c r="N41">
        <v>0.411</v>
      </c>
      <c r="O41">
        <v>1.2474</v>
      </c>
      <c r="P41">
        <f t="shared" si="9"/>
        <v>1.6584</v>
      </c>
      <c r="Q41">
        <v>249.93</v>
      </c>
      <c r="R41" s="12">
        <f t="shared" si="10"/>
        <v>845.3699999999999</v>
      </c>
      <c r="S41">
        <v>1095.3</v>
      </c>
    </row>
    <row r="42" spans="1:18" ht="12.75">
      <c r="A42" s="52" t="s">
        <v>35</v>
      </c>
      <c r="B42" s="73">
        <f>ROUND((SQRT((((2.4*B22)*B35)/B37)/(22/7)))*2,0.01)</f>
        <v>10</v>
      </c>
      <c r="C42" s="26" t="s">
        <v>47</v>
      </c>
      <c r="D42" s="26"/>
      <c r="E42" s="49"/>
      <c r="G42" s="2">
        <f t="shared" si="11"/>
        <v>51</v>
      </c>
      <c r="H42" s="2">
        <v>282.26</v>
      </c>
      <c r="I42" s="10">
        <v>0.01728</v>
      </c>
      <c r="J42" s="10">
        <v>8.359</v>
      </c>
      <c r="K42" s="10">
        <v>251.37</v>
      </c>
      <c r="L42" s="10">
        <v>923</v>
      </c>
      <c r="M42" s="14">
        <f t="shared" si="12"/>
        <v>1174.37</v>
      </c>
      <c r="N42">
        <v>0.4127</v>
      </c>
      <c r="O42">
        <v>1.2442</v>
      </c>
      <c r="P42">
        <f t="shared" si="9"/>
        <v>1.6569</v>
      </c>
      <c r="Q42">
        <v>251.21</v>
      </c>
      <c r="R42" s="12">
        <f t="shared" si="10"/>
        <v>-251.21</v>
      </c>
    </row>
    <row r="43" spans="1:18" ht="13.5" thickBot="1">
      <c r="A43" s="56" t="s">
        <v>38</v>
      </c>
      <c r="B43" s="74">
        <f>ROUND(((SQRT((((2.4*B22)*B34)/B37)/(22/7)))*2),1)</f>
        <v>10</v>
      </c>
      <c r="C43" s="57"/>
      <c r="D43" s="57"/>
      <c r="E43" s="58"/>
      <c r="G43" s="2">
        <f t="shared" si="11"/>
        <v>52</v>
      </c>
      <c r="H43" s="2">
        <v>283.49</v>
      </c>
      <c r="I43" s="10">
        <v>0.01729</v>
      </c>
      <c r="J43" s="10">
        <v>8.208</v>
      </c>
      <c r="K43" s="10">
        <v>252.63</v>
      </c>
      <c r="L43" s="10">
        <v>922.2</v>
      </c>
      <c r="M43" s="14">
        <f t="shared" si="12"/>
        <v>1174.83</v>
      </c>
      <c r="N43">
        <v>0.4144</v>
      </c>
      <c r="O43">
        <v>1.2409</v>
      </c>
      <c r="P43">
        <f t="shared" si="9"/>
        <v>1.6553</v>
      </c>
      <c r="Q43">
        <v>252.46</v>
      </c>
      <c r="R43" s="12">
        <f t="shared" si="10"/>
        <v>-252.46</v>
      </c>
    </row>
    <row r="44" spans="1:18" ht="0.75" customHeight="1">
      <c r="A44" s="23"/>
      <c r="B44" s="32"/>
      <c r="C44" s="26"/>
      <c r="D44" s="26"/>
      <c r="E44" s="22"/>
      <c r="G44" s="2">
        <f t="shared" si="11"/>
        <v>53</v>
      </c>
      <c r="H44" s="2">
        <v>284.7</v>
      </c>
      <c r="I44" s="10">
        <v>0.0173</v>
      </c>
      <c r="J44" s="10">
        <v>8.062</v>
      </c>
      <c r="K44" s="10">
        <v>253.87</v>
      </c>
      <c r="L44" s="10">
        <v>921.3</v>
      </c>
      <c r="M44" s="14">
        <f t="shared" si="12"/>
        <v>1175.17</v>
      </c>
      <c r="N44">
        <v>0.4161</v>
      </c>
      <c r="O44">
        <v>1.2377</v>
      </c>
      <c r="P44">
        <f t="shared" si="9"/>
        <v>1.6538</v>
      </c>
      <c r="Q44">
        <v>253.7</v>
      </c>
      <c r="R44" s="12">
        <f t="shared" si="10"/>
        <v>-253.7</v>
      </c>
    </row>
    <row r="45" spans="1:18" ht="13.5" hidden="1" thickBot="1">
      <c r="A45" s="19"/>
      <c r="B45" s="33"/>
      <c r="C45" s="34"/>
      <c r="D45" s="17"/>
      <c r="E45" s="20"/>
      <c r="G45" s="2">
        <f t="shared" si="11"/>
        <v>54</v>
      </c>
      <c r="H45" s="2">
        <v>285.9</v>
      </c>
      <c r="I45" s="10">
        <v>0.01731</v>
      </c>
      <c r="J45" s="10">
        <v>7.922</v>
      </c>
      <c r="K45" s="10">
        <v>255.09</v>
      </c>
      <c r="L45" s="10">
        <v>920.5</v>
      </c>
      <c r="M45" s="14">
        <f t="shared" si="12"/>
        <v>1175.59</v>
      </c>
      <c r="N45">
        <v>0.4177</v>
      </c>
      <c r="O45">
        <v>1.2346</v>
      </c>
      <c r="P45">
        <f t="shared" si="9"/>
        <v>1.6522999999999999</v>
      </c>
      <c r="Q45">
        <v>254.92</v>
      </c>
      <c r="R45" s="12">
        <f t="shared" si="10"/>
        <v>-254.92</v>
      </c>
    </row>
    <row r="46" spans="7:18" ht="12.75">
      <c r="G46" s="2">
        <f t="shared" si="11"/>
        <v>55</v>
      </c>
      <c r="H46" s="2">
        <v>287.07</v>
      </c>
      <c r="I46" s="10">
        <v>0.01732</v>
      </c>
      <c r="J46" s="10">
        <v>7.787</v>
      </c>
      <c r="K46" s="10">
        <v>256.3</v>
      </c>
      <c r="L46" s="10">
        <v>919.6</v>
      </c>
      <c r="M46" s="14">
        <f t="shared" si="12"/>
        <v>1175.9</v>
      </c>
      <c r="N46">
        <v>0.4193</v>
      </c>
      <c r="O46">
        <v>1.2316</v>
      </c>
      <c r="P46">
        <f t="shared" si="9"/>
        <v>1.6509</v>
      </c>
      <c r="Q46">
        <v>256.12</v>
      </c>
      <c r="R46" s="12">
        <f t="shared" si="10"/>
        <v>-256.12</v>
      </c>
    </row>
    <row r="47" spans="7:18" ht="12.75">
      <c r="G47" s="2">
        <f t="shared" si="11"/>
        <v>56</v>
      </c>
      <c r="H47" s="2">
        <v>288.23</v>
      </c>
      <c r="I47" s="10">
        <v>0.01733</v>
      </c>
      <c r="J47" s="10">
        <v>7.656</v>
      </c>
      <c r="K47" s="10">
        <v>257.5</v>
      </c>
      <c r="L47" s="10">
        <v>918.8</v>
      </c>
      <c r="M47" s="14">
        <f t="shared" si="12"/>
        <v>1176.3</v>
      </c>
      <c r="N47">
        <v>0.4209</v>
      </c>
      <c r="O47">
        <v>1.2285</v>
      </c>
      <c r="P47">
        <f t="shared" si="9"/>
        <v>1.6494</v>
      </c>
      <c r="Q47">
        <v>257.32</v>
      </c>
      <c r="R47" s="12">
        <f t="shared" si="10"/>
        <v>-257.32</v>
      </c>
    </row>
    <row r="48" spans="7:18" ht="12.75">
      <c r="G48" s="2">
        <f t="shared" si="11"/>
        <v>57</v>
      </c>
      <c r="H48" s="2">
        <v>289.37</v>
      </c>
      <c r="I48" s="10">
        <v>0.01734</v>
      </c>
      <c r="J48" s="10">
        <v>7.529</v>
      </c>
      <c r="K48" s="10">
        <v>258.67</v>
      </c>
      <c r="L48" s="10">
        <v>917.9</v>
      </c>
      <c r="M48" s="14">
        <f t="shared" si="12"/>
        <v>1176.57</v>
      </c>
      <c r="N48">
        <v>0.4225</v>
      </c>
      <c r="O48">
        <v>1.2255</v>
      </c>
      <c r="P48">
        <f t="shared" si="9"/>
        <v>1.6480000000000001</v>
      </c>
      <c r="Q48">
        <v>258.49</v>
      </c>
      <c r="R48" s="12">
        <f t="shared" si="10"/>
        <v>-258.49</v>
      </c>
    </row>
    <row r="49" spans="7:18" ht="12.75">
      <c r="G49" s="2">
        <f t="shared" si="11"/>
        <v>58</v>
      </c>
      <c r="H49" s="2">
        <v>290.5</v>
      </c>
      <c r="I49" s="10">
        <v>0.01736</v>
      </c>
      <c r="J49" s="10">
        <v>7.407</v>
      </c>
      <c r="K49" s="10">
        <v>259.82</v>
      </c>
      <c r="L49" s="10">
        <v>917.1</v>
      </c>
      <c r="M49" s="14">
        <f t="shared" si="12"/>
        <v>1176.92</v>
      </c>
      <c r="N49">
        <v>0.424</v>
      </c>
      <c r="O49">
        <v>1.2226</v>
      </c>
      <c r="P49">
        <f t="shared" si="9"/>
        <v>1.6465999999999998</v>
      </c>
      <c r="Q49">
        <v>259.63</v>
      </c>
      <c r="R49" s="12">
        <f t="shared" si="10"/>
        <v>-259.63</v>
      </c>
    </row>
    <row r="50" spans="7:18" ht="12.75">
      <c r="G50" s="2">
        <f t="shared" si="11"/>
        <v>59</v>
      </c>
      <c r="H50" s="2">
        <v>291.61</v>
      </c>
      <c r="I50" s="10">
        <v>0.01737</v>
      </c>
      <c r="J50" s="10">
        <v>7.289</v>
      </c>
      <c r="K50" s="10">
        <v>260.96</v>
      </c>
      <c r="L50" s="10">
        <v>916.3</v>
      </c>
      <c r="M50" s="14">
        <f t="shared" si="12"/>
        <v>1177.26</v>
      </c>
      <c r="N50">
        <v>0.4255</v>
      </c>
      <c r="O50">
        <v>1.2197</v>
      </c>
      <c r="P50">
        <f t="shared" si="9"/>
        <v>1.6452</v>
      </c>
      <c r="Q50">
        <v>260.77</v>
      </c>
      <c r="R50" s="12">
        <f t="shared" si="10"/>
        <v>-260.77</v>
      </c>
    </row>
    <row r="51" spans="2:18" ht="12.75">
      <c r="B51" s="2"/>
      <c r="G51" s="2">
        <f t="shared" si="11"/>
        <v>60</v>
      </c>
      <c r="H51" s="2">
        <v>292.71</v>
      </c>
      <c r="I51" s="10">
        <v>0.01738</v>
      </c>
      <c r="J51" s="10">
        <v>7.175</v>
      </c>
      <c r="K51" s="10">
        <v>262.09</v>
      </c>
      <c r="L51" s="10">
        <v>915.5</v>
      </c>
      <c r="M51" s="14">
        <f t="shared" si="12"/>
        <v>1177.59</v>
      </c>
      <c r="N51">
        <v>0.427</v>
      </c>
      <c r="O51">
        <v>1.2168</v>
      </c>
      <c r="P51">
        <f t="shared" si="9"/>
        <v>1.6438000000000001</v>
      </c>
      <c r="Q51">
        <v>261.9</v>
      </c>
      <c r="R51" s="12">
        <f t="shared" si="10"/>
        <v>-261.9</v>
      </c>
    </row>
    <row r="52" spans="2:18" ht="12.75">
      <c r="B52" s="2"/>
      <c r="G52" s="2">
        <f t="shared" si="11"/>
        <v>61</v>
      </c>
      <c r="H52" s="2">
        <v>293.79</v>
      </c>
      <c r="I52" s="10">
        <v>0.01739</v>
      </c>
      <c r="J52" s="10">
        <v>7.064</v>
      </c>
      <c r="K52" s="10">
        <v>263.2</v>
      </c>
      <c r="L52" s="10">
        <v>914.7</v>
      </c>
      <c r="M52" s="14">
        <f t="shared" si="12"/>
        <v>1177.9</v>
      </c>
      <c r="N52">
        <v>0.4285</v>
      </c>
      <c r="O52">
        <v>1.214</v>
      </c>
      <c r="P52">
        <f t="shared" si="9"/>
        <v>1.6425</v>
      </c>
      <c r="Q52">
        <v>263</v>
      </c>
      <c r="R52" s="12">
        <f t="shared" si="10"/>
        <v>-263</v>
      </c>
    </row>
    <row r="53" spans="7:18" ht="12.75">
      <c r="G53" s="2">
        <f t="shared" si="11"/>
        <v>62</v>
      </c>
      <c r="H53" s="2">
        <v>294.85</v>
      </c>
      <c r="I53" s="10">
        <v>0.0174</v>
      </c>
      <c r="J53" s="10">
        <v>6.957</v>
      </c>
      <c r="K53" s="10">
        <v>264.3</v>
      </c>
      <c r="L53" s="10">
        <v>913.9</v>
      </c>
      <c r="M53" s="14">
        <f t="shared" si="12"/>
        <v>1178.2</v>
      </c>
      <c r="N53">
        <v>0.43</v>
      </c>
      <c r="O53">
        <v>1.2112</v>
      </c>
      <c r="P53">
        <f t="shared" si="9"/>
        <v>1.6412</v>
      </c>
      <c r="Q53">
        <v>264.1</v>
      </c>
      <c r="R53" s="12">
        <f t="shared" si="10"/>
        <v>-264.1</v>
      </c>
    </row>
    <row r="54" spans="7:18" ht="12.75">
      <c r="G54" s="2">
        <f t="shared" si="11"/>
        <v>63</v>
      </c>
      <c r="H54" s="2">
        <v>295.9</v>
      </c>
      <c r="I54" s="10">
        <v>0.01741</v>
      </c>
      <c r="J54" s="10">
        <v>6.853</v>
      </c>
      <c r="K54" s="10">
        <v>265.38</v>
      </c>
      <c r="L54" s="10">
        <v>913.1</v>
      </c>
      <c r="M54" s="14">
        <f aca="true" t="shared" si="13" ref="M54:M69">L54+K54</f>
        <v>1178.48</v>
      </c>
      <c r="N54">
        <v>0.4314</v>
      </c>
      <c r="O54">
        <v>1.2085</v>
      </c>
      <c r="P54">
        <f aca="true" t="shared" si="14" ref="P54:P69">N54+O54</f>
        <v>1.6399</v>
      </c>
      <c r="Q54">
        <v>265.18</v>
      </c>
      <c r="R54" s="12">
        <f aca="true" t="shared" si="15" ref="R54:R69">S54-Q54</f>
        <v>-265.18</v>
      </c>
    </row>
    <row r="55" spans="7:18" ht="12.75">
      <c r="G55" s="2">
        <f t="shared" si="11"/>
        <v>64</v>
      </c>
      <c r="H55" s="2">
        <v>296.94</v>
      </c>
      <c r="I55" s="10">
        <v>0.01742</v>
      </c>
      <c r="J55" s="10">
        <v>6.752</v>
      </c>
      <c r="K55" s="10">
        <v>266.45</v>
      </c>
      <c r="L55" s="10">
        <v>912.3</v>
      </c>
      <c r="M55" s="14">
        <f t="shared" si="13"/>
        <v>1178.75</v>
      </c>
      <c r="N55">
        <v>0.4328</v>
      </c>
      <c r="O55">
        <v>1.2059</v>
      </c>
      <c r="P55">
        <f t="shared" si="14"/>
        <v>1.6387</v>
      </c>
      <c r="Q55">
        <v>266.24</v>
      </c>
      <c r="R55" s="12">
        <f t="shared" si="15"/>
        <v>-266.24</v>
      </c>
    </row>
    <row r="56" spans="7:18" ht="12.75">
      <c r="G56" s="2">
        <f aca="true" t="shared" si="16" ref="G56:G71">G55+1</f>
        <v>65</v>
      </c>
      <c r="H56" s="2">
        <v>297.97</v>
      </c>
      <c r="I56" s="10">
        <v>0.01743</v>
      </c>
      <c r="J56" s="10">
        <v>6.655</v>
      </c>
      <c r="K56" s="10">
        <v>267.5</v>
      </c>
      <c r="L56" s="10">
        <v>911.6</v>
      </c>
      <c r="M56" s="14">
        <f t="shared" si="13"/>
        <v>1179.1</v>
      </c>
      <c r="N56">
        <v>0.4342</v>
      </c>
      <c r="O56">
        <v>1.2032</v>
      </c>
      <c r="P56">
        <f t="shared" si="14"/>
        <v>1.6374</v>
      </c>
      <c r="Q56">
        <v>267.29</v>
      </c>
      <c r="R56" s="12">
        <f t="shared" si="15"/>
        <v>-267.29</v>
      </c>
    </row>
    <row r="57" spans="7:18" ht="12.75">
      <c r="G57" s="2">
        <f t="shared" si="16"/>
        <v>66</v>
      </c>
      <c r="H57" s="2">
        <v>298.99</v>
      </c>
      <c r="I57" s="10">
        <v>0.01744</v>
      </c>
      <c r="J57" s="10">
        <v>6.56</v>
      </c>
      <c r="K57" s="10">
        <v>268.55</v>
      </c>
      <c r="L57" s="10">
        <v>910.8</v>
      </c>
      <c r="M57" s="14">
        <f t="shared" si="13"/>
        <v>1179.35</v>
      </c>
      <c r="N57">
        <v>0.4356</v>
      </c>
      <c r="O57">
        <v>1.2006</v>
      </c>
      <c r="P57">
        <f t="shared" si="14"/>
        <v>1.6361999999999999</v>
      </c>
      <c r="Q57">
        <v>268.34</v>
      </c>
      <c r="R57" s="12">
        <f t="shared" si="15"/>
        <v>-268.34</v>
      </c>
    </row>
    <row r="58" spans="7:18" ht="12.75">
      <c r="G58" s="2">
        <f t="shared" si="16"/>
        <v>67</v>
      </c>
      <c r="H58" s="2">
        <v>299.99</v>
      </c>
      <c r="I58" s="10">
        <v>0.01745</v>
      </c>
      <c r="J58" s="10">
        <v>6.468</v>
      </c>
      <c r="K58" s="10">
        <v>269.58</v>
      </c>
      <c r="L58" s="10">
        <v>910.1</v>
      </c>
      <c r="M58" s="14">
        <f t="shared" si="13"/>
        <v>1179.68</v>
      </c>
      <c r="N58">
        <v>0.4369</v>
      </c>
      <c r="O58">
        <v>1.1981</v>
      </c>
      <c r="P58">
        <f t="shared" si="14"/>
        <v>1.635</v>
      </c>
      <c r="Q58">
        <v>269.36</v>
      </c>
      <c r="R58" s="12">
        <f t="shared" si="15"/>
        <v>-269.36</v>
      </c>
    </row>
    <row r="59" spans="7:18" ht="12.75">
      <c r="G59" s="2">
        <f t="shared" si="16"/>
        <v>68</v>
      </c>
      <c r="H59" s="2">
        <v>300.98</v>
      </c>
      <c r="I59" s="10">
        <v>0.01746</v>
      </c>
      <c r="J59" s="10">
        <v>6.378</v>
      </c>
      <c r="K59" s="10">
        <v>270.6</v>
      </c>
      <c r="L59" s="10">
        <v>909.4</v>
      </c>
      <c r="M59" s="14">
        <f t="shared" si="13"/>
        <v>1180</v>
      </c>
      <c r="N59">
        <v>0.4383</v>
      </c>
      <c r="O59">
        <v>1.1955</v>
      </c>
      <c r="P59">
        <f t="shared" si="14"/>
        <v>1.6338</v>
      </c>
      <c r="Q59">
        <v>270.38</v>
      </c>
      <c r="R59" s="12">
        <f t="shared" si="15"/>
        <v>-270.38</v>
      </c>
    </row>
    <row r="60" spans="7:18" ht="12.75">
      <c r="G60" s="2">
        <f t="shared" si="16"/>
        <v>69</v>
      </c>
      <c r="H60" s="2">
        <v>301.96</v>
      </c>
      <c r="I60" s="10">
        <v>0.01747</v>
      </c>
      <c r="J60" s="10">
        <v>6.291</v>
      </c>
      <c r="K60" s="10">
        <v>271.61</v>
      </c>
      <c r="L60" s="10">
        <v>908.7</v>
      </c>
      <c r="M60" s="14">
        <f t="shared" si="13"/>
        <v>1180.31</v>
      </c>
      <c r="N60">
        <v>0.4396</v>
      </c>
      <c r="O60">
        <v>1.193</v>
      </c>
      <c r="P60">
        <f t="shared" si="14"/>
        <v>1.6326</v>
      </c>
      <c r="Q60">
        <v>271.39</v>
      </c>
      <c r="R60" s="12">
        <f t="shared" si="15"/>
        <v>-271.39</v>
      </c>
    </row>
    <row r="61" spans="3:18" ht="12.75">
      <c r="C61" s="35"/>
      <c r="G61" s="2">
        <f t="shared" si="16"/>
        <v>70</v>
      </c>
      <c r="H61" s="2">
        <v>302.92</v>
      </c>
      <c r="I61" s="10">
        <v>0.01748</v>
      </c>
      <c r="J61" s="10">
        <v>6.206</v>
      </c>
      <c r="K61" s="10">
        <v>272.61</v>
      </c>
      <c r="L61" s="10">
        <v>907.9</v>
      </c>
      <c r="M61" s="14">
        <f t="shared" si="13"/>
        <v>1180.51</v>
      </c>
      <c r="N61">
        <v>0.4409</v>
      </c>
      <c r="O61">
        <v>1.1906</v>
      </c>
      <c r="P61">
        <f t="shared" si="14"/>
        <v>1.6315000000000002</v>
      </c>
      <c r="R61" s="12">
        <f t="shared" si="15"/>
        <v>0</v>
      </c>
    </row>
    <row r="62" spans="3:18" ht="12.75">
      <c r="C62" s="35"/>
      <c r="G62" s="2">
        <f t="shared" si="16"/>
        <v>71</v>
      </c>
      <c r="H62" s="2">
        <v>303.88</v>
      </c>
      <c r="I62" s="10">
        <v>0.01749</v>
      </c>
      <c r="J62" s="10">
        <v>6.124</v>
      </c>
      <c r="K62" s="10">
        <v>273.6</v>
      </c>
      <c r="L62" s="10">
        <v>907.2</v>
      </c>
      <c r="M62" s="14">
        <f t="shared" si="13"/>
        <v>1180.8000000000002</v>
      </c>
      <c r="N62">
        <v>0.4422</v>
      </c>
      <c r="O62">
        <v>1.1881</v>
      </c>
      <c r="P62">
        <f t="shared" si="14"/>
        <v>1.6302999999999999</v>
      </c>
      <c r="R62" s="12">
        <f t="shared" si="15"/>
        <v>0</v>
      </c>
    </row>
    <row r="63" spans="3:18" ht="12.75">
      <c r="C63" s="35"/>
      <c r="G63" s="2">
        <f t="shared" si="16"/>
        <v>72</v>
      </c>
      <c r="H63" s="2">
        <v>304.83</v>
      </c>
      <c r="I63" s="10">
        <v>0.0175</v>
      </c>
      <c r="J63" s="10">
        <v>6.044</v>
      </c>
      <c r="K63" s="10">
        <v>274.57</v>
      </c>
      <c r="L63" s="10">
        <v>906.5</v>
      </c>
      <c r="M63" s="14">
        <f t="shared" si="13"/>
        <v>1181.07</v>
      </c>
      <c r="N63">
        <v>0.4435</v>
      </c>
      <c r="O63">
        <v>1.1857</v>
      </c>
      <c r="P63">
        <f t="shared" si="14"/>
        <v>1.6292</v>
      </c>
      <c r="R63" s="12">
        <f t="shared" si="15"/>
        <v>0</v>
      </c>
    </row>
    <row r="64" spans="3:18" ht="12.75">
      <c r="C64" s="35"/>
      <c r="G64" s="2">
        <f t="shared" si="16"/>
        <v>73</v>
      </c>
      <c r="H64" s="2">
        <v>305.76</v>
      </c>
      <c r="I64" s="10">
        <v>0.01751</v>
      </c>
      <c r="J64" s="10">
        <v>5.966</v>
      </c>
      <c r="K64" s="10">
        <v>275.54</v>
      </c>
      <c r="L64" s="10">
        <v>905.8</v>
      </c>
      <c r="M64" s="14">
        <f t="shared" si="13"/>
        <v>1181.34</v>
      </c>
      <c r="N64">
        <v>0.4447</v>
      </c>
      <c r="O64">
        <v>1.1834</v>
      </c>
      <c r="P64">
        <f t="shared" si="14"/>
        <v>1.6280999999999999</v>
      </c>
      <c r="R64" s="12">
        <f t="shared" si="15"/>
        <v>0</v>
      </c>
    </row>
    <row r="65" spans="3:18" ht="12.75">
      <c r="C65" s="35"/>
      <c r="G65" s="2">
        <f t="shared" si="16"/>
        <v>74</v>
      </c>
      <c r="H65" s="2">
        <v>306.68</v>
      </c>
      <c r="I65" s="10">
        <v>0.01752</v>
      </c>
      <c r="J65" s="10">
        <v>5.89</v>
      </c>
      <c r="K65" s="10">
        <v>276.49</v>
      </c>
      <c r="L65" s="10">
        <v>905.1</v>
      </c>
      <c r="M65" s="14">
        <f t="shared" si="13"/>
        <v>1181.5900000000001</v>
      </c>
      <c r="N65">
        <v>0.446</v>
      </c>
      <c r="O65">
        <v>1.181</v>
      </c>
      <c r="P65">
        <f t="shared" si="14"/>
        <v>1.627</v>
      </c>
      <c r="R65" s="12">
        <f t="shared" si="15"/>
        <v>0</v>
      </c>
    </row>
    <row r="66" spans="3:18" ht="12.75">
      <c r="C66" s="35"/>
      <c r="G66" s="2">
        <f t="shared" si="16"/>
        <v>75</v>
      </c>
      <c r="H66" s="2">
        <v>307.6</v>
      </c>
      <c r="I66" s="10">
        <v>0.01753</v>
      </c>
      <c r="J66" s="10">
        <v>5.816</v>
      </c>
      <c r="K66" s="10">
        <v>277.43</v>
      </c>
      <c r="L66" s="10">
        <v>904.5</v>
      </c>
      <c r="M66" s="14">
        <f t="shared" si="13"/>
        <v>1181.93</v>
      </c>
      <c r="N66">
        <v>0.4472</v>
      </c>
      <c r="O66">
        <v>1.1787</v>
      </c>
      <c r="P66">
        <f t="shared" si="14"/>
        <v>1.6259000000000001</v>
      </c>
      <c r="R66" s="12">
        <f t="shared" si="15"/>
        <v>0</v>
      </c>
    </row>
    <row r="67" spans="3:18" ht="12.75">
      <c r="C67" s="35"/>
      <c r="G67" s="2">
        <f t="shared" si="16"/>
        <v>76</v>
      </c>
      <c r="H67" s="2">
        <v>308.5</v>
      </c>
      <c r="I67" s="10">
        <v>0.01754</v>
      </c>
      <c r="J67" s="10">
        <v>5.743</v>
      </c>
      <c r="K67" s="10">
        <v>278.37</v>
      </c>
      <c r="L67" s="10">
        <v>903.7</v>
      </c>
      <c r="M67" s="14">
        <f t="shared" si="13"/>
        <v>1182.0700000000002</v>
      </c>
      <c r="N67">
        <v>0.4484</v>
      </c>
      <c r="O67">
        <v>1.1764</v>
      </c>
      <c r="P67">
        <f t="shared" si="14"/>
        <v>1.6248</v>
      </c>
      <c r="R67" s="12">
        <f t="shared" si="15"/>
        <v>0</v>
      </c>
    </row>
    <row r="68" spans="3:18" ht="12.75">
      <c r="C68" s="35"/>
      <c r="G68" s="2">
        <f t="shared" si="16"/>
        <v>77</v>
      </c>
      <c r="H68" s="2">
        <v>309.4</v>
      </c>
      <c r="I68" s="10">
        <v>0.01754</v>
      </c>
      <c r="J68" s="10">
        <v>5.673</v>
      </c>
      <c r="K68" s="10">
        <v>279.3</v>
      </c>
      <c r="L68" s="10">
        <v>903.1</v>
      </c>
      <c r="M68" s="14">
        <f t="shared" si="13"/>
        <v>1182.4</v>
      </c>
      <c r="N68">
        <v>0.4496</v>
      </c>
      <c r="O68">
        <v>1.1742</v>
      </c>
      <c r="P68">
        <f t="shared" si="14"/>
        <v>1.6238</v>
      </c>
      <c r="R68" s="12">
        <f t="shared" si="15"/>
        <v>0</v>
      </c>
    </row>
    <row r="69" spans="3:18" ht="12.75">
      <c r="C69" s="35"/>
      <c r="G69" s="2">
        <f t="shared" si="16"/>
        <v>78</v>
      </c>
      <c r="H69" s="2">
        <v>310.29</v>
      </c>
      <c r="I69" s="10">
        <v>0.01755</v>
      </c>
      <c r="J69" s="10">
        <v>5.604</v>
      </c>
      <c r="K69" s="10">
        <v>280.21</v>
      </c>
      <c r="L69" s="10">
        <v>902.4</v>
      </c>
      <c r="M69" s="14">
        <f t="shared" si="13"/>
        <v>1182.61</v>
      </c>
      <c r="N69">
        <v>0.4508</v>
      </c>
      <c r="O69">
        <v>1.172</v>
      </c>
      <c r="P69">
        <f t="shared" si="14"/>
        <v>1.6227999999999998</v>
      </c>
      <c r="R69" s="12">
        <f t="shared" si="15"/>
        <v>0</v>
      </c>
    </row>
    <row r="70" spans="3:18" ht="12.75">
      <c r="C70" s="35"/>
      <c r="G70" s="2">
        <f t="shared" si="16"/>
        <v>79</v>
      </c>
      <c r="H70" s="2">
        <v>311.16</v>
      </c>
      <c r="I70" s="10">
        <v>0.01756</v>
      </c>
      <c r="J70" s="10">
        <v>5.537</v>
      </c>
      <c r="K70" s="10">
        <v>281.12</v>
      </c>
      <c r="L70" s="10">
        <v>901.7</v>
      </c>
      <c r="M70" s="14">
        <f aca="true" t="shared" si="17" ref="M70:M85">L70+K70</f>
        <v>1182.8200000000002</v>
      </c>
      <c r="N70">
        <v>0.452</v>
      </c>
      <c r="O70">
        <v>1.1698</v>
      </c>
      <c r="P70">
        <f aca="true" t="shared" si="18" ref="P70:P85">N70+O70</f>
        <v>1.6218</v>
      </c>
      <c r="R70" s="12">
        <f aca="true" t="shared" si="19" ref="R70:R85">S70-Q70</f>
        <v>0</v>
      </c>
    </row>
    <row r="71" spans="3:18" ht="12.75">
      <c r="C71" s="35"/>
      <c r="G71" s="2">
        <f t="shared" si="16"/>
        <v>80</v>
      </c>
      <c r="H71" s="2">
        <v>312.03</v>
      </c>
      <c r="I71" s="10">
        <v>0.01757</v>
      </c>
      <c r="J71" s="10">
        <v>5.472</v>
      </c>
      <c r="K71" s="10">
        <v>282.02</v>
      </c>
      <c r="L71" s="10">
        <v>901.1</v>
      </c>
      <c r="M71" s="14">
        <f t="shared" si="17"/>
        <v>1183.12</v>
      </c>
      <c r="N71">
        <v>0.4531</v>
      </c>
      <c r="O71">
        <v>1.1676</v>
      </c>
      <c r="P71">
        <f t="shared" si="18"/>
        <v>1.6207</v>
      </c>
      <c r="R71" s="12">
        <f t="shared" si="19"/>
        <v>0</v>
      </c>
    </row>
    <row r="72" spans="3:18" ht="12.75">
      <c r="C72" s="35"/>
      <c r="G72" s="2">
        <f aca="true" t="shared" si="20" ref="G72:G87">G71+1</f>
        <v>81</v>
      </c>
      <c r="H72" s="2">
        <v>312.89</v>
      </c>
      <c r="I72" s="10">
        <v>0.01758</v>
      </c>
      <c r="J72" s="10">
        <v>5.408</v>
      </c>
      <c r="K72" s="10">
        <v>282.91</v>
      </c>
      <c r="L72" s="10">
        <v>900.4</v>
      </c>
      <c r="M72" s="14">
        <f t="shared" si="17"/>
        <v>1183.31</v>
      </c>
      <c r="N72">
        <v>0.4543</v>
      </c>
      <c r="O72">
        <v>1.1654</v>
      </c>
      <c r="P72">
        <f t="shared" si="18"/>
        <v>1.6197</v>
      </c>
      <c r="R72" s="12">
        <f t="shared" si="19"/>
        <v>0</v>
      </c>
    </row>
    <row r="73" spans="3:18" ht="12.75">
      <c r="C73" s="36"/>
      <c r="G73" s="2">
        <f t="shared" si="20"/>
        <v>82</v>
      </c>
      <c r="H73" s="2">
        <v>313.74</v>
      </c>
      <c r="I73" s="10">
        <v>0.01759</v>
      </c>
      <c r="J73" s="10">
        <v>5.346</v>
      </c>
      <c r="K73" s="10">
        <v>283.79</v>
      </c>
      <c r="L73" s="10">
        <v>899.7</v>
      </c>
      <c r="M73" s="14">
        <f t="shared" si="17"/>
        <v>1183.49</v>
      </c>
      <c r="N73">
        <v>0.4554</v>
      </c>
      <c r="O73">
        <v>1.1633</v>
      </c>
      <c r="P73">
        <f t="shared" si="18"/>
        <v>1.6187</v>
      </c>
      <c r="R73" s="12">
        <f t="shared" si="19"/>
        <v>0</v>
      </c>
    </row>
    <row r="74" spans="7:18" ht="12.75">
      <c r="G74" s="2">
        <f t="shared" si="20"/>
        <v>83</v>
      </c>
      <c r="H74" s="2">
        <v>314.59</v>
      </c>
      <c r="I74" s="10">
        <v>0.0176</v>
      </c>
      <c r="J74" s="10">
        <v>5.285</v>
      </c>
      <c r="K74" s="10">
        <v>284.66</v>
      </c>
      <c r="L74" s="10">
        <v>899.1</v>
      </c>
      <c r="M74" s="14">
        <f t="shared" si="17"/>
        <v>1183.76</v>
      </c>
      <c r="N74">
        <v>0.4565</v>
      </c>
      <c r="O74">
        <v>1.1612</v>
      </c>
      <c r="P74">
        <f t="shared" si="18"/>
        <v>1.6177000000000001</v>
      </c>
      <c r="R74" s="12">
        <f t="shared" si="19"/>
        <v>0</v>
      </c>
    </row>
    <row r="75" spans="7:18" ht="12.75">
      <c r="G75" s="2">
        <f t="shared" si="20"/>
        <v>84</v>
      </c>
      <c r="H75" s="2">
        <v>315.42</v>
      </c>
      <c r="I75" s="10">
        <v>0.01761</v>
      </c>
      <c r="J75" s="10">
        <v>5.226</v>
      </c>
      <c r="K75" s="10">
        <v>285.53</v>
      </c>
      <c r="L75" s="10">
        <v>898.5</v>
      </c>
      <c r="M75" s="14">
        <f t="shared" si="17"/>
        <v>1184.03</v>
      </c>
      <c r="N75">
        <v>0.4576</v>
      </c>
      <c r="O75">
        <v>1.1592</v>
      </c>
      <c r="P75">
        <f t="shared" si="18"/>
        <v>1.6168</v>
      </c>
      <c r="R75" s="12">
        <f t="shared" si="19"/>
        <v>0</v>
      </c>
    </row>
    <row r="76" spans="7:18" ht="12.75">
      <c r="G76" s="2">
        <f t="shared" si="20"/>
        <v>85</v>
      </c>
      <c r="H76" s="2">
        <v>316.25</v>
      </c>
      <c r="I76" s="10">
        <v>0.01761</v>
      </c>
      <c r="J76" s="10">
        <v>5.168</v>
      </c>
      <c r="K76" s="10">
        <v>286.39</v>
      </c>
      <c r="L76" s="10">
        <v>897.8</v>
      </c>
      <c r="M76" s="14">
        <f t="shared" si="17"/>
        <v>1184.19</v>
      </c>
      <c r="N76">
        <v>0.4587</v>
      </c>
      <c r="O76">
        <v>1.1571</v>
      </c>
      <c r="P76">
        <f t="shared" si="18"/>
        <v>1.6158000000000001</v>
      </c>
      <c r="R76" s="12">
        <f t="shared" si="19"/>
        <v>0</v>
      </c>
    </row>
    <row r="77" spans="7:18" ht="12.75">
      <c r="G77" s="2">
        <f t="shared" si="20"/>
        <v>86</v>
      </c>
      <c r="H77" s="2">
        <v>317.07</v>
      </c>
      <c r="I77" s="10">
        <v>0.01762</v>
      </c>
      <c r="J77" s="10">
        <v>5.111</v>
      </c>
      <c r="K77" s="10">
        <v>287.24</v>
      </c>
      <c r="L77" s="10">
        <v>897.2</v>
      </c>
      <c r="M77" s="14">
        <f t="shared" si="17"/>
        <v>1184.44</v>
      </c>
      <c r="N77">
        <v>0.4598</v>
      </c>
      <c r="O77">
        <v>1.1551</v>
      </c>
      <c r="P77">
        <f t="shared" si="18"/>
        <v>1.6149</v>
      </c>
      <c r="R77" s="12">
        <f t="shared" si="19"/>
        <v>0</v>
      </c>
    </row>
    <row r="78" spans="7:18" ht="12.75">
      <c r="G78" s="2">
        <f t="shared" si="20"/>
        <v>87</v>
      </c>
      <c r="H78" s="2">
        <v>317.88</v>
      </c>
      <c r="I78" s="10">
        <v>0.01763</v>
      </c>
      <c r="J78" s="10">
        <v>5.055</v>
      </c>
      <c r="K78" s="10">
        <v>288.08</v>
      </c>
      <c r="L78" s="10">
        <v>896.5</v>
      </c>
      <c r="M78" s="14">
        <f t="shared" si="17"/>
        <v>1184.58</v>
      </c>
      <c r="N78">
        <v>0.4609</v>
      </c>
      <c r="O78">
        <v>1.153</v>
      </c>
      <c r="P78">
        <f t="shared" si="18"/>
        <v>1.6139000000000001</v>
      </c>
      <c r="R78" s="12">
        <f t="shared" si="19"/>
        <v>0</v>
      </c>
    </row>
    <row r="79" spans="7:18" ht="12.75">
      <c r="G79" s="2">
        <f t="shared" si="20"/>
        <v>88</v>
      </c>
      <c r="H79" s="2">
        <v>318.68</v>
      </c>
      <c r="I79" s="10">
        <v>0.01764</v>
      </c>
      <c r="J79" s="10">
        <v>5.001</v>
      </c>
      <c r="K79" s="10">
        <v>288.91</v>
      </c>
      <c r="L79" s="10">
        <v>895.9</v>
      </c>
      <c r="M79" s="14">
        <f t="shared" si="17"/>
        <v>1184.81</v>
      </c>
      <c r="N79">
        <v>0.462</v>
      </c>
      <c r="O79">
        <v>1.151</v>
      </c>
      <c r="P79">
        <f t="shared" si="18"/>
        <v>1.613</v>
      </c>
      <c r="R79" s="12">
        <f t="shared" si="19"/>
        <v>0</v>
      </c>
    </row>
    <row r="80" spans="7:18" ht="12.75">
      <c r="G80" s="2">
        <f t="shared" si="20"/>
        <v>89</v>
      </c>
      <c r="H80" s="2">
        <v>319.48</v>
      </c>
      <c r="I80" s="10">
        <v>0.01765</v>
      </c>
      <c r="J80" s="10">
        <v>4.948</v>
      </c>
      <c r="K80" s="10">
        <v>289.74</v>
      </c>
      <c r="L80" s="10">
        <v>895.3</v>
      </c>
      <c r="M80" s="14">
        <f t="shared" si="17"/>
        <v>1185.04</v>
      </c>
      <c r="N80">
        <v>0.463</v>
      </c>
      <c r="O80">
        <v>1.1491</v>
      </c>
      <c r="P80">
        <f t="shared" si="18"/>
        <v>1.6121</v>
      </c>
      <c r="R80" s="12">
        <f t="shared" si="19"/>
        <v>0</v>
      </c>
    </row>
    <row r="81" spans="7:18" ht="12.75">
      <c r="G81" s="2">
        <f t="shared" si="20"/>
        <v>90</v>
      </c>
      <c r="H81" s="2">
        <v>320.27</v>
      </c>
      <c r="I81" s="10">
        <v>0.01766</v>
      </c>
      <c r="J81" s="10">
        <v>4.896</v>
      </c>
      <c r="K81" s="10">
        <v>290.56</v>
      </c>
      <c r="L81" s="10">
        <v>894.7</v>
      </c>
      <c r="M81" s="14">
        <f t="shared" si="17"/>
        <v>1185.26</v>
      </c>
      <c r="N81">
        <v>0.4641</v>
      </c>
      <c r="O81">
        <v>1.1471</v>
      </c>
      <c r="P81">
        <f t="shared" si="18"/>
        <v>1.6112</v>
      </c>
      <c r="R81" s="12">
        <f t="shared" si="19"/>
        <v>0</v>
      </c>
    </row>
    <row r="82" spans="7:18" ht="12.75">
      <c r="G82" s="2">
        <f t="shared" si="20"/>
        <v>91</v>
      </c>
      <c r="H82" s="2">
        <v>321.06</v>
      </c>
      <c r="I82" s="10">
        <v>0.01767</v>
      </c>
      <c r="J82" s="10">
        <v>4.845</v>
      </c>
      <c r="K82" s="10">
        <v>291.38</v>
      </c>
      <c r="L82" s="10">
        <v>894.1</v>
      </c>
      <c r="M82" s="14">
        <f t="shared" si="17"/>
        <v>1185.48</v>
      </c>
      <c r="N82">
        <v>0.4651</v>
      </c>
      <c r="O82">
        <v>1.1452</v>
      </c>
      <c r="P82">
        <f t="shared" si="18"/>
        <v>1.6103</v>
      </c>
      <c r="R82" s="12">
        <f t="shared" si="19"/>
        <v>0</v>
      </c>
    </row>
    <row r="83" spans="7:18" ht="12.75">
      <c r="G83" s="2">
        <f t="shared" si="20"/>
        <v>92</v>
      </c>
      <c r="H83" s="2">
        <v>321.83</v>
      </c>
      <c r="I83" s="10">
        <v>0.01768</v>
      </c>
      <c r="J83" s="10">
        <v>4.796</v>
      </c>
      <c r="K83" s="10">
        <v>292.18</v>
      </c>
      <c r="L83" s="10">
        <v>893.5</v>
      </c>
      <c r="M83" s="14">
        <f t="shared" si="17"/>
        <v>1185.68</v>
      </c>
      <c r="N83">
        <v>0.4661</v>
      </c>
      <c r="O83">
        <v>1.1433</v>
      </c>
      <c r="P83">
        <f t="shared" si="18"/>
        <v>1.6094</v>
      </c>
      <c r="R83" s="12">
        <f t="shared" si="19"/>
        <v>0</v>
      </c>
    </row>
    <row r="84" spans="7:18" ht="12.75">
      <c r="G84" s="2">
        <f t="shared" si="20"/>
        <v>93</v>
      </c>
      <c r="H84" s="2">
        <v>322.6</v>
      </c>
      <c r="I84" s="10">
        <v>0.01768</v>
      </c>
      <c r="J84" s="10">
        <v>4.747</v>
      </c>
      <c r="K84" s="10">
        <v>292.98</v>
      </c>
      <c r="L84" s="10">
        <v>892.9</v>
      </c>
      <c r="M84" s="14">
        <f t="shared" si="17"/>
        <v>1185.88</v>
      </c>
      <c r="N84">
        <v>0.4672</v>
      </c>
      <c r="O84">
        <v>1.1413</v>
      </c>
      <c r="P84">
        <f t="shared" si="18"/>
        <v>1.6085</v>
      </c>
      <c r="R84" s="12">
        <f t="shared" si="19"/>
        <v>0</v>
      </c>
    </row>
    <row r="85" spans="7:18" ht="12.75">
      <c r="G85" s="2">
        <f t="shared" si="20"/>
        <v>94</v>
      </c>
      <c r="H85" s="2">
        <v>323.36</v>
      </c>
      <c r="I85" s="10">
        <v>0.01769</v>
      </c>
      <c r="J85" s="10">
        <v>4.699</v>
      </c>
      <c r="K85" s="10">
        <v>293.78</v>
      </c>
      <c r="L85" s="10">
        <v>892.3</v>
      </c>
      <c r="M85" s="14">
        <f t="shared" si="17"/>
        <v>1186.08</v>
      </c>
      <c r="N85">
        <v>0.4682</v>
      </c>
      <c r="O85">
        <v>1.1394</v>
      </c>
      <c r="P85">
        <f t="shared" si="18"/>
        <v>1.6076</v>
      </c>
      <c r="R85" s="12">
        <f t="shared" si="19"/>
        <v>0</v>
      </c>
    </row>
    <row r="86" spans="7:18" ht="12.75">
      <c r="G86" s="2">
        <f t="shared" si="20"/>
        <v>95</v>
      </c>
      <c r="H86" s="2">
        <v>324.12</v>
      </c>
      <c r="I86" s="10">
        <v>0.0177</v>
      </c>
      <c r="J86" s="10">
        <v>4.652</v>
      </c>
      <c r="K86" s="10">
        <v>294.56</v>
      </c>
      <c r="L86" s="10">
        <v>891.7</v>
      </c>
      <c r="M86" s="14">
        <f aca="true" t="shared" si="21" ref="M86:M101">L86+K86</f>
        <v>1186.26</v>
      </c>
      <c r="N86">
        <v>0.4692</v>
      </c>
      <c r="O86">
        <v>1.1376</v>
      </c>
      <c r="P86">
        <f aca="true" t="shared" si="22" ref="P86:P101">N86+O86</f>
        <v>1.6068</v>
      </c>
      <c r="R86" s="12">
        <f aca="true" t="shared" si="23" ref="R86:R101">S86-Q86</f>
        <v>0</v>
      </c>
    </row>
    <row r="87" spans="7:18" ht="12.75">
      <c r="G87" s="2">
        <f t="shared" si="20"/>
        <v>96</v>
      </c>
      <c r="H87" s="2">
        <v>324.87</v>
      </c>
      <c r="I87" s="10">
        <v>0.01771</v>
      </c>
      <c r="J87" s="10">
        <v>4.606</v>
      </c>
      <c r="K87" s="10">
        <v>295.34</v>
      </c>
      <c r="L87" s="10">
        <v>891.1</v>
      </c>
      <c r="M87" s="14">
        <f t="shared" si="21"/>
        <v>1186.44</v>
      </c>
      <c r="N87">
        <v>0.4702</v>
      </c>
      <c r="O87">
        <v>1.1358</v>
      </c>
      <c r="P87">
        <f t="shared" si="22"/>
        <v>1.6059999999999999</v>
      </c>
      <c r="R87" s="12">
        <f t="shared" si="23"/>
        <v>0</v>
      </c>
    </row>
    <row r="88" spans="7:18" ht="12.75">
      <c r="G88" s="2">
        <f aca="true" t="shared" si="24" ref="G88:G103">G87+1</f>
        <v>97</v>
      </c>
      <c r="H88" s="2">
        <v>325.61</v>
      </c>
      <c r="I88" s="10">
        <v>0.01772</v>
      </c>
      <c r="J88" s="10">
        <v>4.561</v>
      </c>
      <c r="K88" s="10">
        <v>296.12</v>
      </c>
      <c r="L88" s="10">
        <v>890.5</v>
      </c>
      <c r="M88" s="14">
        <f t="shared" si="21"/>
        <v>1186.62</v>
      </c>
      <c r="N88">
        <v>0.4711</v>
      </c>
      <c r="O88">
        <v>1.134</v>
      </c>
      <c r="P88">
        <f t="shared" si="22"/>
        <v>1.6051</v>
      </c>
      <c r="R88" s="12">
        <f t="shared" si="23"/>
        <v>0</v>
      </c>
    </row>
    <row r="89" spans="7:18" ht="12.75">
      <c r="G89" s="2">
        <f t="shared" si="24"/>
        <v>98</v>
      </c>
      <c r="H89" s="2">
        <v>326.35</v>
      </c>
      <c r="I89" s="10">
        <v>0.01772</v>
      </c>
      <c r="J89" s="10">
        <v>4.517</v>
      </c>
      <c r="K89" s="10">
        <v>296.89</v>
      </c>
      <c r="L89" s="10">
        <v>889.9</v>
      </c>
      <c r="M89" s="14">
        <f t="shared" si="21"/>
        <v>1186.79</v>
      </c>
      <c r="N89">
        <v>0.4721</v>
      </c>
      <c r="O89">
        <v>1.1322</v>
      </c>
      <c r="P89">
        <f t="shared" si="22"/>
        <v>1.6043</v>
      </c>
      <c r="R89" s="12">
        <f t="shared" si="23"/>
        <v>0</v>
      </c>
    </row>
    <row r="90" spans="7:18" ht="12.75">
      <c r="G90" s="2">
        <f t="shared" si="24"/>
        <v>99</v>
      </c>
      <c r="H90" s="2">
        <v>327.08</v>
      </c>
      <c r="I90" s="10">
        <v>0.01773</v>
      </c>
      <c r="J90" s="10">
        <v>4.474</v>
      </c>
      <c r="K90" s="10">
        <v>297.65</v>
      </c>
      <c r="L90" s="10">
        <v>889.4</v>
      </c>
      <c r="M90" s="14">
        <f t="shared" si="21"/>
        <v>1187.05</v>
      </c>
      <c r="N90">
        <v>0.4731</v>
      </c>
      <c r="O90">
        <v>1.1304</v>
      </c>
      <c r="P90">
        <f t="shared" si="22"/>
        <v>1.6035000000000001</v>
      </c>
      <c r="R90" s="12">
        <f t="shared" si="23"/>
        <v>0</v>
      </c>
    </row>
    <row r="91" spans="7:18" ht="12.75">
      <c r="G91" s="2">
        <f t="shared" si="24"/>
        <v>100</v>
      </c>
      <c r="H91" s="2">
        <v>327.81</v>
      </c>
      <c r="I91" s="10">
        <v>0.01774</v>
      </c>
      <c r="J91" s="10">
        <v>4.432</v>
      </c>
      <c r="K91" s="10">
        <v>298.4</v>
      </c>
      <c r="L91" s="10">
        <v>888.8</v>
      </c>
      <c r="M91" s="14">
        <f t="shared" si="21"/>
        <v>1187.1999999999998</v>
      </c>
      <c r="N91">
        <v>0.474</v>
      </c>
      <c r="O91">
        <v>1.1286</v>
      </c>
      <c r="P91">
        <f t="shared" si="22"/>
        <v>1.6026</v>
      </c>
      <c r="R91" s="12">
        <f t="shared" si="23"/>
        <v>0</v>
      </c>
    </row>
    <row r="92" spans="7:18" ht="12.75">
      <c r="G92" s="2">
        <f t="shared" si="24"/>
        <v>101</v>
      </c>
      <c r="H92" s="2">
        <v>328.53</v>
      </c>
      <c r="I92" s="10">
        <v>0.01775</v>
      </c>
      <c r="J92" s="10">
        <v>4.391</v>
      </c>
      <c r="K92" s="10">
        <v>299.15</v>
      </c>
      <c r="L92" s="10">
        <v>888.2</v>
      </c>
      <c r="M92" s="14">
        <f t="shared" si="21"/>
        <v>1187.35</v>
      </c>
      <c r="N92">
        <v>0.475</v>
      </c>
      <c r="O92">
        <v>1.1268</v>
      </c>
      <c r="P92">
        <f t="shared" si="22"/>
        <v>1.6018</v>
      </c>
      <c r="R92" s="12">
        <f t="shared" si="23"/>
        <v>0</v>
      </c>
    </row>
    <row r="93" spans="7:18" ht="12.75">
      <c r="G93" s="2">
        <f t="shared" si="24"/>
        <v>102</v>
      </c>
      <c r="H93" s="2">
        <v>329.25</v>
      </c>
      <c r="I93" s="10">
        <v>0.01775</v>
      </c>
      <c r="J93" s="10">
        <v>4.35</v>
      </c>
      <c r="K93" s="10">
        <v>299.9</v>
      </c>
      <c r="L93" s="10">
        <v>887.6</v>
      </c>
      <c r="M93" s="14">
        <f t="shared" si="21"/>
        <v>1187.5</v>
      </c>
      <c r="N93">
        <v>0.4759</v>
      </c>
      <c r="O93">
        <v>1.1251</v>
      </c>
      <c r="P93">
        <f t="shared" si="22"/>
        <v>1.601</v>
      </c>
      <c r="R93" s="12">
        <f t="shared" si="23"/>
        <v>0</v>
      </c>
    </row>
    <row r="94" spans="7:18" ht="12.75">
      <c r="G94" s="2">
        <f t="shared" si="24"/>
        <v>103</v>
      </c>
      <c r="H94" s="2">
        <v>329.96</v>
      </c>
      <c r="I94" s="10">
        <v>0.01776</v>
      </c>
      <c r="J94" s="10">
        <v>4.31</v>
      </c>
      <c r="K94" s="10">
        <v>300.64</v>
      </c>
      <c r="L94" s="10">
        <v>887.1</v>
      </c>
      <c r="M94" s="14">
        <f t="shared" si="21"/>
        <v>1187.74</v>
      </c>
      <c r="N94">
        <v>0.4768</v>
      </c>
      <c r="O94">
        <v>1.1234</v>
      </c>
      <c r="P94">
        <f t="shared" si="22"/>
        <v>1.6002</v>
      </c>
      <c r="R94" s="12">
        <f t="shared" si="23"/>
        <v>0</v>
      </c>
    </row>
    <row r="95" spans="7:18" ht="12.75">
      <c r="G95" s="2">
        <f t="shared" si="24"/>
        <v>104</v>
      </c>
      <c r="H95" s="2">
        <v>330.66</v>
      </c>
      <c r="I95" s="10">
        <v>0.01777</v>
      </c>
      <c r="J95" s="10">
        <v>4.271</v>
      </c>
      <c r="K95" s="10">
        <v>301.37</v>
      </c>
      <c r="L95" s="10">
        <v>886.5</v>
      </c>
      <c r="M95" s="14">
        <f t="shared" si="21"/>
        <v>1187.87</v>
      </c>
      <c r="N95">
        <v>0.4778</v>
      </c>
      <c r="O95">
        <v>1.1216</v>
      </c>
      <c r="P95">
        <f t="shared" si="22"/>
        <v>1.5994</v>
      </c>
      <c r="R95" s="12">
        <f t="shared" si="23"/>
        <v>0</v>
      </c>
    </row>
    <row r="96" spans="7:18" ht="12.75">
      <c r="G96" s="2">
        <f t="shared" si="24"/>
        <v>105</v>
      </c>
      <c r="H96" s="2">
        <v>331.36</v>
      </c>
      <c r="I96" s="10">
        <v>0.01778</v>
      </c>
      <c r="J96" s="10">
        <v>4.232</v>
      </c>
      <c r="K96" s="10">
        <v>302.1</v>
      </c>
      <c r="L96" s="10">
        <v>886</v>
      </c>
      <c r="M96" s="14">
        <f t="shared" si="21"/>
        <v>1188.1</v>
      </c>
      <c r="N96">
        <v>0.4787</v>
      </c>
      <c r="O96">
        <v>1.1199</v>
      </c>
      <c r="P96">
        <f t="shared" si="22"/>
        <v>1.5985999999999998</v>
      </c>
      <c r="R96" s="12">
        <f t="shared" si="23"/>
        <v>0</v>
      </c>
    </row>
    <row r="97" spans="7:18" ht="12.75">
      <c r="G97" s="2">
        <f t="shared" si="24"/>
        <v>106</v>
      </c>
      <c r="H97" s="2">
        <v>332.05</v>
      </c>
      <c r="I97" s="10">
        <v>0.01778</v>
      </c>
      <c r="J97" s="10">
        <v>4.194</v>
      </c>
      <c r="K97" s="10">
        <v>302.82</v>
      </c>
      <c r="L97" s="10">
        <v>885.4</v>
      </c>
      <c r="M97" s="14">
        <f t="shared" si="21"/>
        <v>1188.22</v>
      </c>
      <c r="N97">
        <v>0.4796</v>
      </c>
      <c r="O97">
        <v>1.1182</v>
      </c>
      <c r="P97">
        <f t="shared" si="22"/>
        <v>1.5978</v>
      </c>
      <c r="R97" s="12">
        <f t="shared" si="23"/>
        <v>0</v>
      </c>
    </row>
    <row r="98" spans="7:18" ht="12.75">
      <c r="G98" s="2">
        <f t="shared" si="24"/>
        <v>107</v>
      </c>
      <c r="H98" s="2">
        <v>332.74</v>
      </c>
      <c r="I98" s="10">
        <v>0.01779</v>
      </c>
      <c r="J98" s="10">
        <v>4.157</v>
      </c>
      <c r="K98" s="10">
        <v>303.54</v>
      </c>
      <c r="L98" s="10">
        <v>884.9</v>
      </c>
      <c r="M98" s="14">
        <f t="shared" si="21"/>
        <v>1188.44</v>
      </c>
      <c r="N98">
        <v>0.4805</v>
      </c>
      <c r="O98">
        <v>1.1166</v>
      </c>
      <c r="P98">
        <f t="shared" si="22"/>
        <v>1.5971</v>
      </c>
      <c r="R98" s="12">
        <f t="shared" si="23"/>
        <v>0</v>
      </c>
    </row>
    <row r="99" spans="7:18" ht="12.75">
      <c r="G99" s="2">
        <f t="shared" si="24"/>
        <v>108</v>
      </c>
      <c r="H99" s="2">
        <v>333.42</v>
      </c>
      <c r="I99" s="10">
        <v>0.0178</v>
      </c>
      <c r="J99" s="10">
        <v>4.12</v>
      </c>
      <c r="K99" s="10">
        <v>304.26</v>
      </c>
      <c r="L99" s="10">
        <v>884.3</v>
      </c>
      <c r="M99" s="14">
        <f t="shared" si="21"/>
        <v>1188.56</v>
      </c>
      <c r="N99">
        <v>0.4814</v>
      </c>
      <c r="O99">
        <v>1.1149</v>
      </c>
      <c r="P99">
        <f t="shared" si="22"/>
        <v>1.5963</v>
      </c>
      <c r="R99" s="12">
        <f t="shared" si="23"/>
        <v>0</v>
      </c>
    </row>
    <row r="100" spans="7:18" ht="12.75">
      <c r="G100" s="2">
        <f t="shared" si="24"/>
        <v>109</v>
      </c>
      <c r="H100" s="2">
        <v>334.1</v>
      </c>
      <c r="I100" s="10">
        <v>0.01781</v>
      </c>
      <c r="J100" s="10">
        <v>4.084</v>
      </c>
      <c r="K100" s="10">
        <v>304.97</v>
      </c>
      <c r="L100" s="10">
        <v>883.7</v>
      </c>
      <c r="M100" s="14">
        <f t="shared" si="21"/>
        <v>1188.67</v>
      </c>
      <c r="N100">
        <v>0.4823</v>
      </c>
      <c r="O100">
        <v>1.1133</v>
      </c>
      <c r="P100">
        <f t="shared" si="22"/>
        <v>1.5956</v>
      </c>
      <c r="R100" s="12">
        <f t="shared" si="23"/>
        <v>0</v>
      </c>
    </row>
    <row r="101" spans="7:18" ht="12.75">
      <c r="G101" s="2">
        <f t="shared" si="24"/>
        <v>110</v>
      </c>
      <c r="H101" s="2">
        <v>334.77</v>
      </c>
      <c r="I101" s="10">
        <v>0.01782</v>
      </c>
      <c r="J101" s="10">
        <v>4.049</v>
      </c>
      <c r="K101" s="10">
        <v>305.66</v>
      </c>
      <c r="L101" s="10">
        <v>883.2</v>
      </c>
      <c r="M101" s="14">
        <f t="shared" si="21"/>
        <v>1188.8600000000001</v>
      </c>
      <c r="N101">
        <v>0.4832</v>
      </c>
      <c r="O101">
        <v>1.1117</v>
      </c>
      <c r="P101">
        <f t="shared" si="22"/>
        <v>1.5949</v>
      </c>
      <c r="R101" s="12">
        <f t="shared" si="23"/>
        <v>0</v>
      </c>
    </row>
    <row r="102" spans="7:18" ht="12.75">
      <c r="G102" s="2">
        <f t="shared" si="24"/>
        <v>111</v>
      </c>
      <c r="H102" s="2">
        <v>335.44</v>
      </c>
      <c r="I102" s="10">
        <v>0.01782</v>
      </c>
      <c r="J102" s="10">
        <v>4.015</v>
      </c>
      <c r="K102" s="10">
        <v>306.37</v>
      </c>
      <c r="L102" s="10">
        <v>882.6</v>
      </c>
      <c r="M102" s="14">
        <f aca="true" t="shared" si="25" ref="M102:M117">L102+K102</f>
        <v>1188.97</v>
      </c>
      <c r="N102">
        <v>0.484</v>
      </c>
      <c r="O102">
        <v>1.1101</v>
      </c>
      <c r="P102">
        <f aca="true" t="shared" si="26" ref="P102:P117">N102+O102</f>
        <v>1.5941</v>
      </c>
      <c r="R102" s="12">
        <f aca="true" t="shared" si="27" ref="R102:R117">S102-Q102</f>
        <v>0</v>
      </c>
    </row>
    <row r="103" spans="7:18" ht="12.75">
      <c r="G103" s="2">
        <f t="shared" si="24"/>
        <v>112</v>
      </c>
      <c r="H103" s="2">
        <v>336.11</v>
      </c>
      <c r="I103" s="10">
        <v>0.01783</v>
      </c>
      <c r="J103" s="10">
        <v>3.981</v>
      </c>
      <c r="K103" s="10">
        <v>307.06</v>
      </c>
      <c r="L103" s="10">
        <v>882.1</v>
      </c>
      <c r="M103" s="14">
        <f t="shared" si="25"/>
        <v>1189.16</v>
      </c>
      <c r="N103">
        <v>0.4849</v>
      </c>
      <c r="O103">
        <v>1.1085</v>
      </c>
      <c r="P103">
        <f t="shared" si="26"/>
        <v>1.5934</v>
      </c>
      <c r="R103" s="12">
        <f t="shared" si="27"/>
        <v>0</v>
      </c>
    </row>
    <row r="104" spans="7:18" ht="12.75">
      <c r="G104" s="2">
        <f aca="true" t="shared" si="28" ref="G104:G119">G103+1</f>
        <v>113</v>
      </c>
      <c r="H104" s="2">
        <v>336.77</v>
      </c>
      <c r="I104" s="10">
        <v>0.01784</v>
      </c>
      <c r="J104" s="10">
        <v>3.947</v>
      </c>
      <c r="K104" s="10">
        <v>307.75</v>
      </c>
      <c r="L104" s="10">
        <v>881.6</v>
      </c>
      <c r="M104" s="14">
        <f t="shared" si="25"/>
        <v>1189.35</v>
      </c>
      <c r="N104">
        <v>0.4858</v>
      </c>
      <c r="O104">
        <v>1.1069</v>
      </c>
      <c r="P104">
        <f t="shared" si="26"/>
        <v>1.5927</v>
      </c>
      <c r="R104" s="12">
        <f t="shared" si="27"/>
        <v>0</v>
      </c>
    </row>
    <row r="105" spans="7:18" ht="12.75">
      <c r="G105" s="2">
        <f t="shared" si="28"/>
        <v>114</v>
      </c>
      <c r="H105" s="2">
        <v>337.42</v>
      </c>
      <c r="I105" s="10">
        <v>0.01784</v>
      </c>
      <c r="J105" s="10">
        <v>3.914</v>
      </c>
      <c r="K105" s="10">
        <v>308.43</v>
      </c>
      <c r="L105" s="10">
        <v>881.1</v>
      </c>
      <c r="M105" s="14">
        <f t="shared" si="25"/>
        <v>1189.53</v>
      </c>
      <c r="N105">
        <v>0.4866</v>
      </c>
      <c r="O105">
        <v>1.1053</v>
      </c>
      <c r="P105">
        <f t="shared" si="26"/>
        <v>1.5918999999999999</v>
      </c>
      <c r="R105" s="12">
        <f t="shared" si="27"/>
        <v>0</v>
      </c>
    </row>
    <row r="106" spans="7:18" ht="12.75">
      <c r="G106" s="2">
        <f t="shared" si="28"/>
        <v>115</v>
      </c>
      <c r="H106" s="2">
        <v>338.07</v>
      </c>
      <c r="I106" s="10">
        <v>0.01785</v>
      </c>
      <c r="J106" s="10">
        <v>3.882</v>
      </c>
      <c r="K106" s="10">
        <v>309.11</v>
      </c>
      <c r="L106" s="10">
        <v>880.6</v>
      </c>
      <c r="M106" s="14">
        <f t="shared" si="25"/>
        <v>1189.71</v>
      </c>
      <c r="N106">
        <v>0.4875</v>
      </c>
      <c r="O106">
        <v>1.1037</v>
      </c>
      <c r="P106">
        <f t="shared" si="26"/>
        <v>1.5912</v>
      </c>
      <c r="R106" s="12">
        <f t="shared" si="27"/>
        <v>0</v>
      </c>
    </row>
    <row r="107" spans="7:18" ht="12.75">
      <c r="G107" s="2">
        <f t="shared" si="28"/>
        <v>116</v>
      </c>
      <c r="H107" s="2">
        <v>338.72</v>
      </c>
      <c r="I107" s="10">
        <v>0.01786</v>
      </c>
      <c r="J107" s="10">
        <v>3.85</v>
      </c>
      <c r="K107" s="10">
        <v>309.79</v>
      </c>
      <c r="L107" s="10">
        <v>880</v>
      </c>
      <c r="M107" s="14">
        <f t="shared" si="25"/>
        <v>1189.79</v>
      </c>
      <c r="N107">
        <v>0.4883</v>
      </c>
      <c r="O107">
        <v>1.1022</v>
      </c>
      <c r="P107">
        <f t="shared" si="26"/>
        <v>1.5905</v>
      </c>
      <c r="R107" s="12">
        <f t="shared" si="27"/>
        <v>0</v>
      </c>
    </row>
    <row r="108" spans="7:18" ht="12.75">
      <c r="G108" s="2">
        <f t="shared" si="28"/>
        <v>117</v>
      </c>
      <c r="H108" s="2">
        <v>339.36</v>
      </c>
      <c r="I108" s="10">
        <v>0.01787</v>
      </c>
      <c r="J108" s="10">
        <v>3.819</v>
      </c>
      <c r="K108" s="10">
        <v>310.46</v>
      </c>
      <c r="L108" s="10">
        <v>879.5</v>
      </c>
      <c r="M108" s="14">
        <f t="shared" si="25"/>
        <v>1189.96</v>
      </c>
      <c r="N108">
        <v>0.4891</v>
      </c>
      <c r="O108">
        <v>1.1007</v>
      </c>
      <c r="P108">
        <f t="shared" si="26"/>
        <v>1.5897999999999999</v>
      </c>
      <c r="R108" s="12">
        <f t="shared" si="27"/>
        <v>0</v>
      </c>
    </row>
    <row r="109" spans="7:18" ht="12.75">
      <c r="G109" s="2">
        <f t="shared" si="28"/>
        <v>118</v>
      </c>
      <c r="H109" s="2">
        <v>339.99</v>
      </c>
      <c r="I109" s="10">
        <v>0.01787</v>
      </c>
      <c r="J109" s="10">
        <v>3.788</v>
      </c>
      <c r="K109" s="10">
        <v>311.12</v>
      </c>
      <c r="L109" s="10">
        <v>879</v>
      </c>
      <c r="M109" s="14">
        <f t="shared" si="25"/>
        <v>1190.12</v>
      </c>
      <c r="N109">
        <v>0.49</v>
      </c>
      <c r="O109">
        <v>1.0992</v>
      </c>
      <c r="P109">
        <f t="shared" si="26"/>
        <v>1.5892</v>
      </c>
      <c r="R109" s="12">
        <f t="shared" si="27"/>
        <v>0</v>
      </c>
    </row>
    <row r="110" spans="7:18" ht="12.75">
      <c r="G110" s="2">
        <f t="shared" si="28"/>
        <v>119</v>
      </c>
      <c r="H110" s="2">
        <v>340.42</v>
      </c>
      <c r="I110" s="10">
        <v>0.01788</v>
      </c>
      <c r="J110" s="10">
        <v>3.758</v>
      </c>
      <c r="K110" s="10">
        <v>311.78</v>
      </c>
      <c r="L110" s="10">
        <v>878.4</v>
      </c>
      <c r="M110" s="14">
        <f t="shared" si="25"/>
        <v>1190.1799999999998</v>
      </c>
      <c r="N110">
        <v>0.4908</v>
      </c>
      <c r="O110">
        <v>1.0977</v>
      </c>
      <c r="P110">
        <f t="shared" si="26"/>
        <v>1.5884999999999998</v>
      </c>
      <c r="R110" s="12">
        <f t="shared" si="27"/>
        <v>0</v>
      </c>
    </row>
    <row r="111" spans="7:18" ht="12.75">
      <c r="G111" s="2">
        <f t="shared" si="28"/>
        <v>120</v>
      </c>
      <c r="H111" s="2">
        <v>341.25</v>
      </c>
      <c r="I111" s="10">
        <v>0.01789</v>
      </c>
      <c r="J111" s="10">
        <v>3.728</v>
      </c>
      <c r="K111" s="10">
        <v>312.44</v>
      </c>
      <c r="L111" s="10">
        <v>877.9</v>
      </c>
      <c r="M111" s="14">
        <f t="shared" si="25"/>
        <v>1190.34</v>
      </c>
      <c r="N111">
        <v>0.4916</v>
      </c>
      <c r="O111">
        <v>1.0962</v>
      </c>
      <c r="P111">
        <f t="shared" si="26"/>
        <v>1.5878</v>
      </c>
      <c r="R111" s="12">
        <f t="shared" si="27"/>
        <v>0</v>
      </c>
    </row>
    <row r="112" spans="7:60" ht="12.75">
      <c r="G112" s="2">
        <f t="shared" si="28"/>
        <v>121</v>
      </c>
      <c r="H112" s="2">
        <v>341.88</v>
      </c>
      <c r="I112" s="10">
        <v>0.0179</v>
      </c>
      <c r="J112" s="10">
        <v>3.699</v>
      </c>
      <c r="K112" s="10">
        <v>313.1</v>
      </c>
      <c r="L112" s="10">
        <v>877.4</v>
      </c>
      <c r="M112" s="14">
        <f t="shared" si="25"/>
        <v>1190.5</v>
      </c>
      <c r="N112">
        <v>0.4924</v>
      </c>
      <c r="O112">
        <v>1.0947</v>
      </c>
      <c r="P112">
        <f t="shared" si="26"/>
        <v>1.5871</v>
      </c>
      <c r="R112" s="12">
        <f t="shared" si="27"/>
        <v>0</v>
      </c>
      <c r="BB112" s="10"/>
      <c r="BC112" s="30"/>
      <c r="BD112" s="10"/>
      <c r="BE112" s="10"/>
      <c r="BF112" s="10"/>
      <c r="BG112" s="10"/>
      <c r="BH112" s="8"/>
    </row>
    <row r="113" spans="7:60" ht="12.75">
      <c r="G113" s="2">
        <f t="shared" si="28"/>
        <v>122</v>
      </c>
      <c r="H113" s="2">
        <v>342.5</v>
      </c>
      <c r="I113" s="10">
        <v>0.01791</v>
      </c>
      <c r="J113" s="10">
        <v>3.67</v>
      </c>
      <c r="K113" s="10">
        <v>313.75</v>
      </c>
      <c r="L113" s="10">
        <v>876.9</v>
      </c>
      <c r="M113" s="14">
        <f t="shared" si="25"/>
        <v>1190.65</v>
      </c>
      <c r="N113">
        <v>0.4932</v>
      </c>
      <c r="O113">
        <v>1.0933</v>
      </c>
      <c r="P113">
        <f t="shared" si="26"/>
        <v>1.5865</v>
      </c>
      <c r="R113" s="12">
        <f t="shared" si="27"/>
        <v>0</v>
      </c>
      <c r="BB113" s="10"/>
      <c r="BC113" s="30"/>
      <c r="BD113" s="10"/>
      <c r="BE113" s="10"/>
      <c r="BF113" s="10"/>
      <c r="BG113" s="10"/>
      <c r="BH113" s="8"/>
    </row>
    <row r="114" spans="7:60" ht="12.75">
      <c r="G114" s="2">
        <f t="shared" si="28"/>
        <v>123</v>
      </c>
      <c r="H114" s="2">
        <v>343.11</v>
      </c>
      <c r="I114" s="10">
        <v>0.01791</v>
      </c>
      <c r="J114" s="10">
        <v>3.642</v>
      </c>
      <c r="K114" s="10">
        <v>314.4</v>
      </c>
      <c r="L114" s="10">
        <v>876.4</v>
      </c>
      <c r="M114" s="14">
        <f t="shared" si="25"/>
        <v>1190.8</v>
      </c>
      <c r="N114">
        <v>0.494</v>
      </c>
      <c r="O114">
        <v>1.0918</v>
      </c>
      <c r="P114">
        <f t="shared" si="26"/>
        <v>1.5858</v>
      </c>
      <c r="R114" s="12">
        <f t="shared" si="27"/>
        <v>0</v>
      </c>
      <c r="BB114" s="10"/>
      <c r="BC114" s="30"/>
      <c r="BD114" s="10"/>
      <c r="BE114" s="10"/>
      <c r="BF114" s="10"/>
      <c r="BG114" s="10"/>
      <c r="BH114" s="8"/>
    </row>
    <row r="115" spans="7:60" ht="12.75">
      <c r="G115" s="2">
        <f t="shared" si="28"/>
        <v>124</v>
      </c>
      <c r="H115" s="2">
        <v>343.72</v>
      </c>
      <c r="I115" s="10">
        <v>0.01792</v>
      </c>
      <c r="J115" s="10">
        <v>3.614</v>
      </c>
      <c r="K115" s="10">
        <v>315.04</v>
      </c>
      <c r="L115" s="10">
        <v>875.9</v>
      </c>
      <c r="M115" s="14">
        <f t="shared" si="25"/>
        <v>1190.94</v>
      </c>
      <c r="N115">
        <v>0.4948</v>
      </c>
      <c r="O115">
        <v>1.0903</v>
      </c>
      <c r="P115">
        <f t="shared" si="26"/>
        <v>1.5851000000000002</v>
      </c>
      <c r="R115" s="12">
        <f t="shared" si="27"/>
        <v>0</v>
      </c>
      <c r="BB115" s="10"/>
      <c r="BC115" s="30"/>
      <c r="BD115" s="10"/>
      <c r="BE115" s="10"/>
      <c r="BF115" s="10"/>
      <c r="BG115" s="10"/>
      <c r="BH115" s="8"/>
    </row>
    <row r="116" spans="7:60" ht="12.75">
      <c r="G116" s="2">
        <f t="shared" si="28"/>
        <v>125</v>
      </c>
      <c r="H116" s="2">
        <v>344.33</v>
      </c>
      <c r="I116" s="10">
        <v>0.01792</v>
      </c>
      <c r="J116" s="10">
        <v>3.587</v>
      </c>
      <c r="K116" s="10">
        <v>315.68</v>
      </c>
      <c r="L116" s="10">
        <v>875.4</v>
      </c>
      <c r="M116" s="14">
        <f t="shared" si="25"/>
        <v>1191.08</v>
      </c>
      <c r="N116">
        <v>0.4956</v>
      </c>
      <c r="O116">
        <v>1.0888</v>
      </c>
      <c r="P116">
        <f t="shared" si="26"/>
        <v>1.5844</v>
      </c>
      <c r="R116" s="12">
        <f t="shared" si="27"/>
        <v>0</v>
      </c>
      <c r="BB116" s="10"/>
      <c r="BC116" s="30"/>
      <c r="BD116" s="10"/>
      <c r="BE116" s="10"/>
      <c r="BF116" s="10"/>
      <c r="BG116" s="10"/>
      <c r="BH116" s="8"/>
    </row>
    <row r="117" spans="7:60" ht="12.75">
      <c r="G117" s="2">
        <f t="shared" si="28"/>
        <v>126</v>
      </c>
      <c r="H117" s="2">
        <v>344.94</v>
      </c>
      <c r="I117" s="10">
        <v>0.01793</v>
      </c>
      <c r="J117" s="10">
        <v>3.56</v>
      </c>
      <c r="K117" s="10">
        <v>316.31</v>
      </c>
      <c r="L117" s="10">
        <v>874.9</v>
      </c>
      <c r="M117" s="14">
        <f t="shared" si="25"/>
        <v>1191.21</v>
      </c>
      <c r="N117">
        <v>0.4964</v>
      </c>
      <c r="O117">
        <v>1.0874</v>
      </c>
      <c r="P117">
        <f t="shared" si="26"/>
        <v>1.5837999999999999</v>
      </c>
      <c r="R117" s="12">
        <f t="shared" si="27"/>
        <v>0</v>
      </c>
      <c r="BB117" s="10"/>
      <c r="BC117" s="30"/>
      <c r="BD117" s="10"/>
      <c r="BE117" s="10"/>
      <c r="BF117" s="10"/>
      <c r="BG117" s="10"/>
      <c r="BH117" s="8"/>
    </row>
    <row r="118" spans="7:60" ht="12.75">
      <c r="G118" s="2">
        <f t="shared" si="28"/>
        <v>127</v>
      </c>
      <c r="H118" s="2">
        <v>345.54</v>
      </c>
      <c r="I118" s="10">
        <v>0.01794</v>
      </c>
      <c r="J118" s="10">
        <v>3.533</v>
      </c>
      <c r="K118" s="10">
        <v>316.94</v>
      </c>
      <c r="L118" s="10">
        <v>874.4</v>
      </c>
      <c r="M118" s="14">
        <f aca="true" t="shared" si="29" ref="M118:M133">L118+K118</f>
        <v>1191.34</v>
      </c>
      <c r="N118">
        <v>0.4972</v>
      </c>
      <c r="O118">
        <v>1.0859</v>
      </c>
      <c r="P118">
        <f aca="true" t="shared" si="30" ref="P118:P133">N118+O118</f>
        <v>1.5831</v>
      </c>
      <c r="R118" s="12">
        <f aca="true" t="shared" si="31" ref="R118:R133">S118-Q118</f>
        <v>0</v>
      </c>
      <c r="BB118" s="10"/>
      <c r="BC118" s="30"/>
      <c r="BD118" s="10"/>
      <c r="BE118" s="10"/>
      <c r="BF118" s="10"/>
      <c r="BG118" s="10"/>
      <c r="BH118" s="8"/>
    </row>
    <row r="119" spans="7:60" ht="12.75">
      <c r="G119" s="2">
        <f t="shared" si="28"/>
        <v>128</v>
      </c>
      <c r="H119" s="2">
        <v>346.13</v>
      </c>
      <c r="I119" s="10">
        <v>0.01794</v>
      </c>
      <c r="J119" s="10">
        <v>3.507</v>
      </c>
      <c r="K119" s="10">
        <v>317.57</v>
      </c>
      <c r="L119" s="10">
        <v>873.9</v>
      </c>
      <c r="M119" s="14">
        <f t="shared" si="29"/>
        <v>1191.47</v>
      </c>
      <c r="N119">
        <v>0.498</v>
      </c>
      <c r="O119">
        <v>1.0845</v>
      </c>
      <c r="P119">
        <f t="shared" si="30"/>
        <v>1.5825</v>
      </c>
      <c r="R119" s="12">
        <f t="shared" si="31"/>
        <v>0</v>
      </c>
      <c r="BB119" s="10"/>
      <c r="BC119" s="30"/>
      <c r="BD119" s="10"/>
      <c r="BE119" s="10"/>
      <c r="BF119" s="10"/>
      <c r="BG119" s="10"/>
      <c r="BH119" s="8"/>
    </row>
    <row r="120" spans="7:60" ht="12.75">
      <c r="G120" s="2">
        <f aca="true" t="shared" si="32" ref="G120:G135">G119+1</f>
        <v>129</v>
      </c>
      <c r="H120" s="2">
        <v>346.73</v>
      </c>
      <c r="I120" s="10">
        <v>0.01795</v>
      </c>
      <c r="J120" s="10">
        <v>3.481</v>
      </c>
      <c r="K120" s="10">
        <v>318.19</v>
      </c>
      <c r="L120" s="10">
        <v>873.4</v>
      </c>
      <c r="M120" s="14">
        <f t="shared" si="29"/>
        <v>1191.59</v>
      </c>
      <c r="N120">
        <v>0.4987</v>
      </c>
      <c r="O120">
        <v>1.0832</v>
      </c>
      <c r="P120">
        <f t="shared" si="30"/>
        <v>1.5818999999999999</v>
      </c>
      <c r="R120" s="12">
        <f t="shared" si="31"/>
        <v>0</v>
      </c>
      <c r="BB120" s="10"/>
      <c r="BC120" s="30"/>
      <c r="BD120" s="10"/>
      <c r="BE120" s="10"/>
      <c r="BF120" s="10"/>
      <c r="BG120" s="10"/>
      <c r="BH120" s="8"/>
    </row>
    <row r="121" spans="7:60" ht="12.75">
      <c r="G121" s="2">
        <f t="shared" si="32"/>
        <v>130</v>
      </c>
      <c r="H121" s="2">
        <v>347.32</v>
      </c>
      <c r="I121" s="10">
        <v>0.01796</v>
      </c>
      <c r="J121" s="10">
        <v>3.455</v>
      </c>
      <c r="K121" s="10">
        <v>318.81</v>
      </c>
      <c r="L121" s="10">
        <v>872.9</v>
      </c>
      <c r="M121" s="14">
        <f t="shared" si="29"/>
        <v>1191.71</v>
      </c>
      <c r="N121">
        <v>0.4995</v>
      </c>
      <c r="O121">
        <v>1.0817</v>
      </c>
      <c r="P121">
        <f t="shared" si="30"/>
        <v>1.5812000000000002</v>
      </c>
      <c r="R121" s="12">
        <f t="shared" si="31"/>
        <v>0</v>
      </c>
      <c r="BB121" s="10"/>
      <c r="BC121" s="30"/>
      <c r="BD121" s="10"/>
      <c r="BE121" s="10"/>
      <c r="BF121" s="10"/>
      <c r="BG121" s="10"/>
      <c r="BH121" s="8"/>
    </row>
    <row r="122" spans="7:60" ht="12.75">
      <c r="G122" s="2">
        <f t="shared" si="32"/>
        <v>131</v>
      </c>
      <c r="H122" s="2">
        <v>347.9</v>
      </c>
      <c r="I122" s="10">
        <v>0.01797</v>
      </c>
      <c r="J122" s="10">
        <v>3.43</v>
      </c>
      <c r="K122" s="10">
        <v>319.43</v>
      </c>
      <c r="L122" s="10">
        <v>872.5</v>
      </c>
      <c r="M122" s="14">
        <f t="shared" si="29"/>
        <v>1191.93</v>
      </c>
      <c r="N122">
        <v>0.5002</v>
      </c>
      <c r="O122">
        <v>1.0804</v>
      </c>
      <c r="P122">
        <f t="shared" si="30"/>
        <v>1.5806</v>
      </c>
      <c r="R122" s="12">
        <f t="shared" si="31"/>
        <v>0</v>
      </c>
      <c r="BB122" s="10"/>
      <c r="BC122" s="30"/>
      <c r="BD122" s="10"/>
      <c r="BE122" s="10"/>
      <c r="BF122" s="10"/>
      <c r="BG122" s="10"/>
      <c r="BH122" s="8"/>
    </row>
    <row r="123" spans="7:60" ht="12.75">
      <c r="G123" s="2">
        <f t="shared" si="32"/>
        <v>132</v>
      </c>
      <c r="H123" s="2">
        <v>348.48</v>
      </c>
      <c r="I123" s="10">
        <v>0.01797</v>
      </c>
      <c r="J123" s="10">
        <v>3.405</v>
      </c>
      <c r="K123" s="10">
        <v>320.04</v>
      </c>
      <c r="L123" s="10">
        <v>872</v>
      </c>
      <c r="M123" s="14">
        <f t="shared" si="29"/>
        <v>1192.04</v>
      </c>
      <c r="N123">
        <v>0.501</v>
      </c>
      <c r="O123">
        <v>1.079</v>
      </c>
      <c r="P123">
        <f t="shared" si="30"/>
        <v>1.58</v>
      </c>
      <c r="R123" s="12">
        <f t="shared" si="31"/>
        <v>0</v>
      </c>
      <c r="BB123" s="10"/>
      <c r="BC123" s="30"/>
      <c r="BD123" s="10"/>
      <c r="BE123" s="10"/>
      <c r="BF123" s="10"/>
      <c r="BG123" s="10"/>
      <c r="BH123" s="8"/>
    </row>
    <row r="124" spans="7:60" ht="12.75">
      <c r="G124" s="2">
        <f t="shared" si="32"/>
        <v>133</v>
      </c>
      <c r="H124" s="2">
        <v>349.06</v>
      </c>
      <c r="I124" s="10">
        <v>0.01798</v>
      </c>
      <c r="J124" s="10">
        <v>3.381</v>
      </c>
      <c r="K124" s="10">
        <v>320.65</v>
      </c>
      <c r="L124" s="10">
        <v>871.5</v>
      </c>
      <c r="M124" s="14">
        <f t="shared" si="29"/>
        <v>1192.15</v>
      </c>
      <c r="N124">
        <v>0.5018</v>
      </c>
      <c r="O124">
        <v>1.0776</v>
      </c>
      <c r="P124">
        <f t="shared" si="30"/>
        <v>1.5794</v>
      </c>
      <c r="R124" s="12">
        <f t="shared" si="31"/>
        <v>0</v>
      </c>
      <c r="BB124" s="10"/>
      <c r="BC124" s="30"/>
      <c r="BD124" s="10"/>
      <c r="BE124" s="10"/>
      <c r="BF124" s="10"/>
      <c r="BG124" s="10"/>
      <c r="BH124" s="8"/>
    </row>
    <row r="125" spans="7:60" ht="12.75">
      <c r="G125" s="2">
        <f t="shared" si="32"/>
        <v>134</v>
      </c>
      <c r="H125" s="2">
        <v>349.64</v>
      </c>
      <c r="I125" s="10">
        <v>0.01799</v>
      </c>
      <c r="J125" s="10">
        <v>3.357</v>
      </c>
      <c r="K125" s="10">
        <v>321.25</v>
      </c>
      <c r="L125" s="10">
        <v>871</v>
      </c>
      <c r="M125" s="14">
        <f t="shared" si="29"/>
        <v>1192.25</v>
      </c>
      <c r="N125">
        <v>0.5025</v>
      </c>
      <c r="O125">
        <v>1.0762</v>
      </c>
      <c r="P125">
        <f t="shared" si="30"/>
        <v>1.5787</v>
      </c>
      <c r="R125" s="12">
        <f t="shared" si="31"/>
        <v>0</v>
      </c>
      <c r="BB125" s="10"/>
      <c r="BC125" s="30"/>
      <c r="BD125" s="10"/>
      <c r="BE125" s="10"/>
      <c r="BF125" s="10"/>
      <c r="BG125" s="10"/>
      <c r="BH125" s="8"/>
    </row>
    <row r="126" spans="7:60" ht="12.75">
      <c r="G126" s="2">
        <f t="shared" si="32"/>
        <v>135</v>
      </c>
      <c r="H126" s="2">
        <v>350.21</v>
      </c>
      <c r="I126" s="10">
        <v>0.018</v>
      </c>
      <c r="J126" s="10">
        <v>3.333</v>
      </c>
      <c r="K126" s="10">
        <v>321.85</v>
      </c>
      <c r="L126" s="10">
        <v>870.6</v>
      </c>
      <c r="M126" s="14">
        <f t="shared" si="29"/>
        <v>1192.45</v>
      </c>
      <c r="N126">
        <v>0.5032</v>
      </c>
      <c r="O126">
        <v>1.0749</v>
      </c>
      <c r="P126">
        <f t="shared" si="30"/>
        <v>1.5781</v>
      </c>
      <c r="R126" s="12">
        <f t="shared" si="31"/>
        <v>0</v>
      </c>
      <c r="BB126" s="10"/>
      <c r="BC126" s="30"/>
      <c r="BD126" s="10"/>
      <c r="BE126" s="10"/>
      <c r="BF126" s="10"/>
      <c r="BG126" s="10"/>
      <c r="BH126" s="8"/>
    </row>
    <row r="127" spans="7:60" ht="12.75">
      <c r="G127" s="2">
        <f t="shared" si="32"/>
        <v>136</v>
      </c>
      <c r="H127" s="2">
        <v>350.78</v>
      </c>
      <c r="I127" s="10">
        <v>0.018</v>
      </c>
      <c r="J127" s="10">
        <v>3.31</v>
      </c>
      <c r="K127" s="10">
        <v>322.45</v>
      </c>
      <c r="L127" s="10">
        <v>870.1</v>
      </c>
      <c r="M127" s="14">
        <f t="shared" si="29"/>
        <v>1192.55</v>
      </c>
      <c r="N127">
        <v>0.504</v>
      </c>
      <c r="O127">
        <v>1.0735</v>
      </c>
      <c r="P127">
        <f t="shared" si="30"/>
        <v>1.5775</v>
      </c>
      <c r="R127" s="12">
        <f t="shared" si="31"/>
        <v>0</v>
      </c>
      <c r="BB127" s="10"/>
      <c r="BC127" s="30"/>
      <c r="BD127" s="10"/>
      <c r="BE127" s="10"/>
      <c r="BF127" s="10"/>
      <c r="BG127" s="10"/>
      <c r="BH127" s="8"/>
    </row>
    <row r="128" spans="7:60" ht="12.75">
      <c r="G128" s="2">
        <f t="shared" si="32"/>
        <v>137</v>
      </c>
      <c r="H128" s="2">
        <v>351.25</v>
      </c>
      <c r="I128" s="10">
        <v>0.01801</v>
      </c>
      <c r="J128" s="10">
        <v>3.287</v>
      </c>
      <c r="K128" s="10">
        <v>323.05</v>
      </c>
      <c r="L128" s="10">
        <v>869.6</v>
      </c>
      <c r="M128" s="14">
        <f t="shared" si="29"/>
        <v>1192.65</v>
      </c>
      <c r="N128">
        <v>0.5047</v>
      </c>
      <c r="O128">
        <v>1.0722</v>
      </c>
      <c r="P128">
        <f t="shared" si="30"/>
        <v>1.5769000000000002</v>
      </c>
      <c r="R128" s="12">
        <f t="shared" si="31"/>
        <v>0</v>
      </c>
      <c r="BB128" s="10"/>
      <c r="BC128" s="30"/>
      <c r="BD128" s="10"/>
      <c r="BE128" s="10"/>
      <c r="BF128" s="10"/>
      <c r="BG128" s="10"/>
      <c r="BH128" s="8"/>
    </row>
    <row r="129" spans="7:60" ht="12.75">
      <c r="G129" s="2">
        <f t="shared" si="32"/>
        <v>138</v>
      </c>
      <c r="H129" s="2">
        <v>351.91</v>
      </c>
      <c r="I129" s="10">
        <v>0.01801</v>
      </c>
      <c r="J129" s="10">
        <v>3.264</v>
      </c>
      <c r="K129" s="10">
        <v>323.64</v>
      </c>
      <c r="L129" s="10">
        <v>869.1</v>
      </c>
      <c r="M129" s="14">
        <f t="shared" si="29"/>
        <v>1192.74</v>
      </c>
      <c r="N129">
        <v>0.5054</v>
      </c>
      <c r="O129">
        <v>1.0709</v>
      </c>
      <c r="P129">
        <f t="shared" si="30"/>
        <v>1.5762999999999998</v>
      </c>
      <c r="R129" s="12">
        <f t="shared" si="31"/>
        <v>0</v>
      </c>
      <c r="BB129" s="10"/>
      <c r="BC129" s="30"/>
      <c r="BD129" s="10"/>
      <c r="BE129" s="10"/>
      <c r="BF129" s="10"/>
      <c r="BG129" s="10"/>
      <c r="BH129" s="8"/>
    </row>
    <row r="130" spans="7:60" ht="12.75">
      <c r="G130" s="2">
        <f t="shared" si="32"/>
        <v>139</v>
      </c>
      <c r="H130" s="2">
        <v>352.47</v>
      </c>
      <c r="I130" s="10">
        <v>0.01802</v>
      </c>
      <c r="J130" s="10">
        <v>3.242</v>
      </c>
      <c r="K130" s="10">
        <v>324.23</v>
      </c>
      <c r="L130" s="10">
        <v>868.7</v>
      </c>
      <c r="M130" s="14">
        <f t="shared" si="29"/>
        <v>1192.93</v>
      </c>
      <c r="N130">
        <v>0.5061</v>
      </c>
      <c r="O130">
        <v>1.0696</v>
      </c>
      <c r="P130">
        <f t="shared" si="30"/>
        <v>1.5757</v>
      </c>
      <c r="R130" s="12">
        <f t="shared" si="31"/>
        <v>0</v>
      </c>
      <c r="BB130" s="10"/>
      <c r="BC130" s="30"/>
      <c r="BD130" s="10"/>
      <c r="BE130" s="10"/>
      <c r="BF130" s="10"/>
      <c r="BG130" s="10"/>
      <c r="BH130" s="8"/>
    </row>
    <row r="131" spans="7:60" ht="12.75">
      <c r="G131" s="2">
        <f t="shared" si="32"/>
        <v>140</v>
      </c>
      <c r="H131" s="2">
        <v>353.02</v>
      </c>
      <c r="I131" s="10">
        <v>0.01802</v>
      </c>
      <c r="J131" s="10">
        <v>3.22</v>
      </c>
      <c r="K131" s="10">
        <v>324.82</v>
      </c>
      <c r="L131" s="10">
        <v>868.2</v>
      </c>
      <c r="M131" s="14">
        <f t="shared" si="29"/>
        <v>1193.02</v>
      </c>
      <c r="N131">
        <v>0.5069</v>
      </c>
      <c r="O131">
        <v>1.0682</v>
      </c>
      <c r="P131">
        <f t="shared" si="30"/>
        <v>1.5751</v>
      </c>
      <c r="R131" s="12">
        <f t="shared" si="31"/>
        <v>0</v>
      </c>
      <c r="BB131" s="10"/>
      <c r="BC131" s="30"/>
      <c r="BD131" s="10"/>
      <c r="BE131" s="10"/>
      <c r="BF131" s="10"/>
      <c r="BG131" s="10"/>
      <c r="BH131" s="8"/>
    </row>
    <row r="132" spans="7:60" ht="12.75">
      <c r="G132" s="2">
        <f t="shared" si="32"/>
        <v>141</v>
      </c>
      <c r="H132" s="2">
        <v>353.57</v>
      </c>
      <c r="I132" s="10">
        <v>0.01803</v>
      </c>
      <c r="J132" s="10">
        <v>3.198</v>
      </c>
      <c r="K132" s="10">
        <v>325.4</v>
      </c>
      <c r="L132" s="10">
        <v>867.7</v>
      </c>
      <c r="M132" s="14">
        <f t="shared" si="29"/>
        <v>1193.1</v>
      </c>
      <c r="N132">
        <v>0.5076</v>
      </c>
      <c r="O132">
        <v>1.0669</v>
      </c>
      <c r="P132">
        <f t="shared" si="30"/>
        <v>1.5745</v>
      </c>
      <c r="R132" s="12">
        <f t="shared" si="31"/>
        <v>0</v>
      </c>
      <c r="BB132" s="10"/>
      <c r="BC132" s="30"/>
      <c r="BD132" s="10"/>
      <c r="BE132" s="10"/>
      <c r="BF132" s="10"/>
      <c r="BG132" s="10"/>
      <c r="BH132" s="8"/>
    </row>
    <row r="133" spans="7:60" ht="12.75">
      <c r="G133" s="2">
        <f t="shared" si="32"/>
        <v>142</v>
      </c>
      <c r="H133" s="2">
        <v>354.12</v>
      </c>
      <c r="I133" s="10">
        <v>0.01803</v>
      </c>
      <c r="J133" s="10">
        <v>3.177</v>
      </c>
      <c r="K133" s="10">
        <v>325.98</v>
      </c>
      <c r="L133" s="10">
        <v>867.2</v>
      </c>
      <c r="M133" s="14">
        <f t="shared" si="29"/>
        <v>1193.18</v>
      </c>
      <c r="N133">
        <v>0.5083</v>
      </c>
      <c r="O133">
        <v>1.0657</v>
      </c>
      <c r="P133">
        <f t="shared" si="30"/>
        <v>1.574</v>
      </c>
      <c r="R133" s="12">
        <f t="shared" si="31"/>
        <v>0</v>
      </c>
      <c r="BB133" s="10"/>
      <c r="BC133" s="30"/>
      <c r="BD133" s="10"/>
      <c r="BE133" s="10"/>
      <c r="BF133" s="10"/>
      <c r="BG133" s="10"/>
      <c r="BH133" s="8"/>
    </row>
    <row r="134" spans="7:60" ht="12.75">
      <c r="G134" s="2">
        <f t="shared" si="32"/>
        <v>143</v>
      </c>
      <c r="H134" s="2">
        <v>354.67</v>
      </c>
      <c r="I134" s="10">
        <v>0.01804</v>
      </c>
      <c r="J134" s="10">
        <v>3.155</v>
      </c>
      <c r="K134" s="10">
        <v>326.56</v>
      </c>
      <c r="L134" s="10">
        <v>866.7</v>
      </c>
      <c r="M134" s="14">
        <f aca="true" t="shared" si="33" ref="M134:M149">L134+K134</f>
        <v>1193.26</v>
      </c>
      <c r="N134">
        <v>0.509</v>
      </c>
      <c r="O134">
        <v>1.0644</v>
      </c>
      <c r="P134">
        <f aca="true" t="shared" si="34" ref="P134:P149">N134+O134</f>
        <v>1.5734</v>
      </c>
      <c r="R134" s="12">
        <f aca="true" t="shared" si="35" ref="R134:R149">S134-Q134</f>
        <v>0</v>
      </c>
      <c r="BB134" s="10"/>
      <c r="BC134" s="30"/>
      <c r="BD134" s="10"/>
      <c r="BE134" s="10"/>
      <c r="BF134" s="10"/>
      <c r="BG134" s="10"/>
      <c r="BH134" s="8"/>
    </row>
    <row r="135" spans="7:60" ht="12.75">
      <c r="G135" s="2">
        <f t="shared" si="32"/>
        <v>144</v>
      </c>
      <c r="H135" s="2">
        <v>355.21</v>
      </c>
      <c r="I135" s="10">
        <v>0.01805</v>
      </c>
      <c r="J135" s="10">
        <v>3.134</v>
      </c>
      <c r="K135" s="10">
        <v>327.13</v>
      </c>
      <c r="L135" s="10">
        <v>866.3</v>
      </c>
      <c r="M135" s="14">
        <f t="shared" si="33"/>
        <v>1193.4299999999998</v>
      </c>
      <c r="N135">
        <v>0.5097</v>
      </c>
      <c r="O135">
        <v>1.0631</v>
      </c>
      <c r="P135">
        <f t="shared" si="34"/>
        <v>1.5728</v>
      </c>
      <c r="R135" s="12">
        <f t="shared" si="35"/>
        <v>0</v>
      </c>
      <c r="BB135" s="10"/>
      <c r="BC135" s="30"/>
      <c r="BD135" s="10"/>
      <c r="BE135" s="10"/>
      <c r="BF135" s="10"/>
      <c r="BG135" s="10"/>
      <c r="BH135" s="8"/>
    </row>
    <row r="136" spans="7:60" ht="12.75">
      <c r="G136" s="2">
        <f aca="true" t="shared" si="36" ref="G136:G141">G135+1</f>
        <v>145</v>
      </c>
      <c r="H136" s="2">
        <v>355.76</v>
      </c>
      <c r="I136" s="10">
        <v>0.01806</v>
      </c>
      <c r="J136" s="10">
        <v>3.114</v>
      </c>
      <c r="K136" s="10">
        <v>327.7</v>
      </c>
      <c r="L136" s="10">
        <v>865.8</v>
      </c>
      <c r="M136" s="14">
        <f t="shared" si="33"/>
        <v>1193.5</v>
      </c>
      <c r="N136">
        <v>0.5104</v>
      </c>
      <c r="O136">
        <v>1.0618</v>
      </c>
      <c r="P136">
        <f t="shared" si="34"/>
        <v>1.5722</v>
      </c>
      <c r="R136" s="12">
        <f t="shared" si="35"/>
        <v>0</v>
      </c>
      <c r="BB136" s="10"/>
      <c r="BC136" s="30"/>
      <c r="BD136" s="10"/>
      <c r="BE136" s="10"/>
      <c r="BF136" s="10"/>
      <c r="BG136" s="10"/>
      <c r="BH136" s="8"/>
    </row>
    <row r="137" spans="7:60" ht="12.75">
      <c r="G137" s="2">
        <f t="shared" si="36"/>
        <v>146</v>
      </c>
      <c r="H137" s="2">
        <v>356.29</v>
      </c>
      <c r="I137" s="10">
        <v>0.01806</v>
      </c>
      <c r="J137" s="10">
        <v>3.094</v>
      </c>
      <c r="K137" s="10">
        <v>328.27</v>
      </c>
      <c r="L137" s="10">
        <v>865.3</v>
      </c>
      <c r="M137" s="14">
        <f t="shared" si="33"/>
        <v>1193.57</v>
      </c>
      <c r="N137">
        <v>0.5111</v>
      </c>
      <c r="O137">
        <v>1.0605</v>
      </c>
      <c r="P137">
        <f t="shared" si="34"/>
        <v>1.5716</v>
      </c>
      <c r="R137" s="12">
        <f t="shared" si="35"/>
        <v>0</v>
      </c>
      <c r="BB137" s="10"/>
      <c r="BC137" s="30"/>
      <c r="BD137" s="10"/>
      <c r="BE137" s="10"/>
      <c r="BF137" s="10"/>
      <c r="BG137" s="10"/>
      <c r="BH137" s="8"/>
    </row>
    <row r="138" spans="7:60" ht="12.75">
      <c r="G138" s="2">
        <f t="shared" si="36"/>
        <v>147</v>
      </c>
      <c r="H138" s="2">
        <v>356.83</v>
      </c>
      <c r="I138" s="10">
        <v>0.01807</v>
      </c>
      <c r="J138" s="10">
        <v>3.074</v>
      </c>
      <c r="K138" s="10">
        <v>328.83</v>
      </c>
      <c r="L138" s="10">
        <v>864.9</v>
      </c>
      <c r="M138" s="14">
        <f t="shared" si="33"/>
        <v>1193.73</v>
      </c>
      <c r="N138">
        <v>0.5118</v>
      </c>
      <c r="O138">
        <v>1.0592</v>
      </c>
      <c r="P138">
        <f t="shared" si="34"/>
        <v>1.571</v>
      </c>
      <c r="R138" s="12">
        <f t="shared" si="35"/>
        <v>0</v>
      </c>
      <c r="BB138" s="10"/>
      <c r="BC138" s="30"/>
      <c r="BD138" s="10"/>
      <c r="BE138" s="10"/>
      <c r="BF138" s="10"/>
      <c r="BG138" s="10"/>
      <c r="BH138" s="8"/>
    </row>
    <row r="139" spans="7:60" ht="12.75">
      <c r="G139" s="2">
        <f t="shared" si="36"/>
        <v>148</v>
      </c>
      <c r="H139" s="2">
        <v>357.36</v>
      </c>
      <c r="I139" s="10">
        <v>0.01808</v>
      </c>
      <c r="J139" s="10">
        <v>3.054</v>
      </c>
      <c r="K139" s="10">
        <v>329.39</v>
      </c>
      <c r="L139" s="10">
        <v>864.5</v>
      </c>
      <c r="M139" s="14">
        <f t="shared" si="33"/>
        <v>1193.8899999999999</v>
      </c>
      <c r="N139">
        <v>0.5124</v>
      </c>
      <c r="O139">
        <v>1.058</v>
      </c>
      <c r="P139">
        <f t="shared" si="34"/>
        <v>1.5704</v>
      </c>
      <c r="R139" s="12">
        <f t="shared" si="35"/>
        <v>0</v>
      </c>
      <c r="BB139" s="10"/>
      <c r="BC139" s="30"/>
      <c r="BD139" s="10"/>
      <c r="BE139" s="10"/>
      <c r="BF139" s="10"/>
      <c r="BG139" s="10"/>
      <c r="BH139" s="8"/>
    </row>
    <row r="140" spans="7:60" ht="12.75">
      <c r="G140" s="2">
        <f t="shared" si="36"/>
        <v>149</v>
      </c>
      <c r="H140" s="2">
        <v>357.89</v>
      </c>
      <c r="I140" s="10">
        <v>0.01808</v>
      </c>
      <c r="J140" s="10">
        <v>3.034</v>
      </c>
      <c r="K140" s="10">
        <v>329.95</v>
      </c>
      <c r="L140" s="10">
        <v>864</v>
      </c>
      <c r="M140" s="14">
        <f t="shared" si="33"/>
        <v>1193.95</v>
      </c>
      <c r="N140">
        <v>0.5131</v>
      </c>
      <c r="O140">
        <v>1.0568</v>
      </c>
      <c r="P140">
        <f t="shared" si="34"/>
        <v>1.5699</v>
      </c>
      <c r="R140" s="12">
        <f t="shared" si="35"/>
        <v>0</v>
      </c>
      <c r="BB140" s="10"/>
      <c r="BC140" s="30"/>
      <c r="BD140" s="10"/>
      <c r="BE140" s="10"/>
      <c r="BF140" s="10"/>
      <c r="BG140" s="10"/>
      <c r="BH140" s="8"/>
    </row>
    <row r="141" spans="7:60" ht="12.75">
      <c r="G141" s="2">
        <f t="shared" si="36"/>
        <v>150</v>
      </c>
      <c r="H141" s="2">
        <v>358.42</v>
      </c>
      <c r="I141" s="10">
        <v>0.01809</v>
      </c>
      <c r="J141" s="10">
        <v>3.015</v>
      </c>
      <c r="K141" s="10">
        <v>330.51</v>
      </c>
      <c r="L141" s="10">
        <v>863.6</v>
      </c>
      <c r="M141" s="14">
        <f t="shared" si="33"/>
        <v>1194.1100000000001</v>
      </c>
      <c r="N141">
        <v>0.5138</v>
      </c>
      <c r="O141">
        <v>1.0556</v>
      </c>
      <c r="P141">
        <f t="shared" si="34"/>
        <v>1.5694000000000001</v>
      </c>
      <c r="R141" s="12">
        <f t="shared" si="35"/>
        <v>0</v>
      </c>
      <c r="BB141" s="10"/>
      <c r="BC141" s="30"/>
      <c r="BD141" s="10"/>
      <c r="BE141" s="10"/>
      <c r="BF141" s="10"/>
      <c r="BG141" s="10"/>
      <c r="BH141" s="8"/>
    </row>
    <row r="142" spans="7:60" ht="12.75">
      <c r="G142" s="2">
        <f>G141+2</f>
        <v>152</v>
      </c>
      <c r="H142" s="2">
        <v>359.46</v>
      </c>
      <c r="I142" s="10">
        <v>0.0181</v>
      </c>
      <c r="J142" s="10">
        <v>2.977</v>
      </c>
      <c r="K142" s="10">
        <v>331.61</v>
      </c>
      <c r="L142" s="10">
        <v>862.7</v>
      </c>
      <c r="M142" s="14">
        <f t="shared" si="33"/>
        <v>1194.31</v>
      </c>
      <c r="N142">
        <v>0.5151</v>
      </c>
      <c r="O142">
        <v>1.0532</v>
      </c>
      <c r="P142">
        <f t="shared" si="34"/>
        <v>1.5682999999999998</v>
      </c>
      <c r="R142" s="12">
        <f t="shared" si="35"/>
        <v>0</v>
      </c>
      <c r="BB142" s="10"/>
      <c r="BC142" s="30"/>
      <c r="BD142" s="10"/>
      <c r="BE142" s="10"/>
      <c r="BF142" s="10"/>
      <c r="BG142" s="10"/>
      <c r="BH142" s="8"/>
    </row>
    <row r="143" spans="7:60" ht="12.75">
      <c r="G143" s="2">
        <f aca="true" t="shared" si="37" ref="G143:G158">G142+2</f>
        <v>154</v>
      </c>
      <c r="H143" s="2">
        <v>360.49</v>
      </c>
      <c r="I143" s="10">
        <v>0.01812</v>
      </c>
      <c r="J143" s="10">
        <v>2.94</v>
      </c>
      <c r="K143" s="10">
        <v>332.7</v>
      </c>
      <c r="L143" s="10">
        <v>861.8</v>
      </c>
      <c r="M143" s="14">
        <f t="shared" si="33"/>
        <v>1194.5</v>
      </c>
      <c r="N143">
        <v>0.5165</v>
      </c>
      <c r="O143">
        <v>1.0507</v>
      </c>
      <c r="P143">
        <f t="shared" si="34"/>
        <v>1.5672</v>
      </c>
      <c r="R143" s="12">
        <f t="shared" si="35"/>
        <v>0</v>
      </c>
      <c r="BB143" s="10"/>
      <c r="BC143" s="30"/>
      <c r="BD143" s="10"/>
      <c r="BE143" s="10"/>
      <c r="BF143" s="10"/>
      <c r="BG143" s="10"/>
      <c r="BH143" s="8"/>
    </row>
    <row r="144" spans="7:60" ht="12.75">
      <c r="G144" s="2">
        <f t="shared" si="37"/>
        <v>156</v>
      </c>
      <c r="H144" s="2">
        <v>361.52</v>
      </c>
      <c r="I144" s="10">
        <v>0.01813</v>
      </c>
      <c r="J144" s="10">
        <v>2.904</v>
      </c>
      <c r="K144" s="10">
        <v>333.79</v>
      </c>
      <c r="L144" s="10">
        <v>860.9</v>
      </c>
      <c r="M144" s="14">
        <f t="shared" si="33"/>
        <v>1194.69</v>
      </c>
      <c r="N144">
        <v>0.5178</v>
      </c>
      <c r="O144">
        <v>1.0483</v>
      </c>
      <c r="P144">
        <f t="shared" si="34"/>
        <v>1.5661</v>
      </c>
      <c r="R144" s="12">
        <f t="shared" si="35"/>
        <v>0</v>
      </c>
      <c r="BB144" s="10"/>
      <c r="BC144" s="30"/>
      <c r="BD144" s="10"/>
      <c r="BE144" s="10"/>
      <c r="BF144" s="10"/>
      <c r="BG144" s="10"/>
      <c r="BH144" s="8"/>
    </row>
    <row r="145" spans="7:60" ht="12.75">
      <c r="G145" s="2">
        <f t="shared" si="37"/>
        <v>158</v>
      </c>
      <c r="H145" s="2">
        <v>362.53</v>
      </c>
      <c r="I145" s="10">
        <v>0.01814</v>
      </c>
      <c r="J145" s="10">
        <v>2.869</v>
      </c>
      <c r="K145" s="10">
        <v>334.86</v>
      </c>
      <c r="L145" s="10">
        <v>860</v>
      </c>
      <c r="M145" s="14">
        <f t="shared" si="33"/>
        <v>1194.8600000000001</v>
      </c>
      <c r="N145">
        <v>0.5191</v>
      </c>
      <c r="O145">
        <v>1.0459</v>
      </c>
      <c r="P145">
        <f t="shared" si="34"/>
        <v>1.565</v>
      </c>
      <c r="R145" s="12">
        <f t="shared" si="35"/>
        <v>0</v>
      </c>
      <c r="BB145" s="10"/>
      <c r="BC145" s="30"/>
      <c r="BD145" s="10"/>
      <c r="BE145" s="10"/>
      <c r="BF145" s="10"/>
      <c r="BG145" s="10"/>
      <c r="BH145" s="8"/>
    </row>
    <row r="146" spans="7:60" ht="12.75">
      <c r="G146" s="2">
        <f t="shared" si="37"/>
        <v>160</v>
      </c>
      <c r="H146" s="2">
        <v>363.53</v>
      </c>
      <c r="I146" s="10">
        <v>0.01815</v>
      </c>
      <c r="J146" s="10">
        <v>2.834</v>
      </c>
      <c r="K146" s="10">
        <v>335.93</v>
      </c>
      <c r="L146" s="10">
        <v>859.2</v>
      </c>
      <c r="M146" s="14">
        <f t="shared" si="33"/>
        <v>1195.13</v>
      </c>
      <c r="N146">
        <v>0.5204</v>
      </c>
      <c r="O146">
        <v>1.0436</v>
      </c>
      <c r="P146">
        <f t="shared" si="34"/>
        <v>1.564</v>
      </c>
      <c r="R146" s="12">
        <f t="shared" si="35"/>
        <v>0</v>
      </c>
      <c r="BB146" s="10"/>
      <c r="BC146" s="30"/>
      <c r="BD146" s="10"/>
      <c r="BE146" s="10"/>
      <c r="BF146" s="10"/>
      <c r="BG146" s="10"/>
      <c r="BH146" s="8"/>
    </row>
    <row r="147" spans="7:60" ht="12.75">
      <c r="G147" s="2">
        <f t="shared" si="37"/>
        <v>162</v>
      </c>
      <c r="H147" s="2">
        <v>364.53</v>
      </c>
      <c r="I147" s="10">
        <v>0.01817</v>
      </c>
      <c r="J147" s="10">
        <v>2.801</v>
      </c>
      <c r="K147" s="10">
        <v>336.98</v>
      </c>
      <c r="L147" s="10">
        <v>858.3</v>
      </c>
      <c r="M147" s="14">
        <f t="shared" si="33"/>
        <v>1195.28</v>
      </c>
      <c r="N147">
        <v>0.5216</v>
      </c>
      <c r="O147">
        <v>1.0414</v>
      </c>
      <c r="P147">
        <f t="shared" si="34"/>
        <v>1.5630000000000002</v>
      </c>
      <c r="R147" s="12">
        <f t="shared" si="35"/>
        <v>0</v>
      </c>
      <c r="BB147" s="10"/>
      <c r="BC147" s="30"/>
      <c r="BD147" s="10"/>
      <c r="BE147" s="10"/>
      <c r="BF147" s="10"/>
      <c r="BG147" s="10"/>
      <c r="BH147" s="8"/>
    </row>
    <row r="148" spans="7:60" ht="12.75">
      <c r="G148" s="2">
        <f t="shared" si="37"/>
        <v>164</v>
      </c>
      <c r="H148" s="2">
        <v>365.51</v>
      </c>
      <c r="I148" s="10">
        <v>0.01818</v>
      </c>
      <c r="J148" s="10">
        <v>2.768</v>
      </c>
      <c r="K148" s="10">
        <v>338.02</v>
      </c>
      <c r="L148" s="10">
        <v>857.5</v>
      </c>
      <c r="M148" s="14">
        <f t="shared" si="33"/>
        <v>1195.52</v>
      </c>
      <c r="N148">
        <v>0.5229</v>
      </c>
      <c r="O148">
        <v>1.0391</v>
      </c>
      <c r="P148">
        <f t="shared" si="34"/>
        <v>1.5619999999999998</v>
      </c>
      <c r="R148" s="12">
        <f t="shared" si="35"/>
        <v>0</v>
      </c>
      <c r="BB148" s="10"/>
      <c r="BC148" s="30"/>
      <c r="BD148" s="10"/>
      <c r="BE148" s="10"/>
      <c r="BF148" s="10"/>
      <c r="BG148" s="10"/>
      <c r="BH148" s="8"/>
    </row>
    <row r="149" spans="7:60" ht="12.75">
      <c r="G149" s="2">
        <f t="shared" si="37"/>
        <v>166</v>
      </c>
      <c r="H149" s="2">
        <v>366.48</v>
      </c>
      <c r="I149" s="10">
        <v>0.01819</v>
      </c>
      <c r="J149" s="10">
        <v>2.736</v>
      </c>
      <c r="K149" s="10">
        <v>339.05</v>
      </c>
      <c r="L149" s="10">
        <v>856.6</v>
      </c>
      <c r="M149" s="14">
        <f t="shared" si="33"/>
        <v>1195.65</v>
      </c>
      <c r="N149">
        <v>0.5241</v>
      </c>
      <c r="O149">
        <v>1.0369</v>
      </c>
      <c r="P149">
        <f t="shared" si="34"/>
        <v>1.561</v>
      </c>
      <c r="R149" s="12">
        <f t="shared" si="35"/>
        <v>0</v>
      </c>
      <c r="BB149" s="10"/>
      <c r="BC149" s="30"/>
      <c r="BD149" s="10"/>
      <c r="BE149" s="10"/>
      <c r="BF149" s="10"/>
      <c r="BG149" s="10"/>
      <c r="BH149" s="8"/>
    </row>
    <row r="150" spans="7:60" ht="12.75">
      <c r="G150" s="2">
        <f t="shared" si="37"/>
        <v>168</v>
      </c>
      <c r="H150" s="2">
        <v>367.45</v>
      </c>
      <c r="I150" s="10">
        <v>0.0182</v>
      </c>
      <c r="J150" s="10">
        <v>2.705</v>
      </c>
      <c r="K150" s="10">
        <v>340.07</v>
      </c>
      <c r="L150" s="10">
        <v>855.7</v>
      </c>
      <c r="M150" s="14">
        <f aca="true" t="shared" si="38" ref="M150:M165">L150+K150</f>
        <v>1195.77</v>
      </c>
      <c r="N150">
        <v>0.5254</v>
      </c>
      <c r="O150">
        <v>1.0346</v>
      </c>
      <c r="P150">
        <f aca="true" t="shared" si="39" ref="P150:P165">N150+O150</f>
        <v>1.56</v>
      </c>
      <c r="R150" s="12">
        <f aca="true" t="shared" si="40" ref="R150:R165">S150-Q150</f>
        <v>0</v>
      </c>
      <c r="BB150" s="10"/>
      <c r="BC150" s="30"/>
      <c r="BD150" s="10"/>
      <c r="BE150" s="10"/>
      <c r="BF150" s="10"/>
      <c r="BG150" s="10"/>
      <c r="BH150" s="8"/>
    </row>
    <row r="151" spans="7:60" ht="12.75">
      <c r="G151" s="2">
        <f t="shared" si="37"/>
        <v>170</v>
      </c>
      <c r="H151" s="2">
        <v>368.41</v>
      </c>
      <c r="I151" s="10">
        <v>0.01822</v>
      </c>
      <c r="J151" s="10">
        <v>2.675</v>
      </c>
      <c r="K151" s="10">
        <v>341.09</v>
      </c>
      <c r="L151" s="10">
        <v>854.9</v>
      </c>
      <c r="M151" s="14">
        <f t="shared" si="38"/>
        <v>1195.99</v>
      </c>
      <c r="N151">
        <v>0.5266</v>
      </c>
      <c r="O151">
        <v>1.0324</v>
      </c>
      <c r="P151">
        <f t="shared" si="39"/>
        <v>1.559</v>
      </c>
      <c r="R151" s="12">
        <f t="shared" si="40"/>
        <v>0</v>
      </c>
      <c r="BB151" s="10"/>
      <c r="BC151" s="30"/>
      <c r="BD151" s="10"/>
      <c r="BE151" s="10"/>
      <c r="BF151" s="10"/>
      <c r="BG151" s="10"/>
      <c r="BH151" s="8"/>
    </row>
    <row r="152" spans="7:60" ht="12.75">
      <c r="G152" s="2">
        <f t="shared" si="37"/>
        <v>172</v>
      </c>
      <c r="H152" s="2">
        <v>369.35</v>
      </c>
      <c r="I152" s="10">
        <v>0.01823</v>
      </c>
      <c r="J152" s="10">
        <v>2.645</v>
      </c>
      <c r="K152" s="10">
        <v>342.1</v>
      </c>
      <c r="L152" s="10">
        <v>854.1</v>
      </c>
      <c r="M152" s="14">
        <f t="shared" si="38"/>
        <v>1196.2</v>
      </c>
      <c r="N152">
        <v>0.5278</v>
      </c>
      <c r="O152">
        <v>1.0302</v>
      </c>
      <c r="P152">
        <f t="shared" si="39"/>
        <v>1.558</v>
      </c>
      <c r="R152" s="12">
        <f t="shared" si="40"/>
        <v>0</v>
      </c>
      <c r="BB152" s="10"/>
      <c r="BC152" s="30"/>
      <c r="BD152" s="10"/>
      <c r="BE152" s="10"/>
      <c r="BF152" s="10"/>
      <c r="BG152" s="10"/>
      <c r="BH152" s="8"/>
    </row>
    <row r="153" spans="7:60" ht="12.75">
      <c r="G153" s="2">
        <f t="shared" si="37"/>
        <v>174</v>
      </c>
      <c r="H153" s="2">
        <v>370.29</v>
      </c>
      <c r="I153" s="10">
        <v>0.01824</v>
      </c>
      <c r="J153" s="10">
        <v>2.616</v>
      </c>
      <c r="K153" s="10">
        <v>343.1</v>
      </c>
      <c r="L153" s="10">
        <v>853.3</v>
      </c>
      <c r="M153" s="14">
        <f t="shared" si="38"/>
        <v>1196.4</v>
      </c>
      <c r="N153">
        <v>0.529</v>
      </c>
      <c r="O153">
        <v>1.028</v>
      </c>
      <c r="P153">
        <f t="shared" si="39"/>
        <v>1.557</v>
      </c>
      <c r="R153" s="12">
        <f t="shared" si="40"/>
        <v>0</v>
      </c>
      <c r="BB153" s="10"/>
      <c r="BC153" s="30"/>
      <c r="BD153" s="10"/>
      <c r="BE153" s="10"/>
      <c r="BF153" s="10"/>
      <c r="BG153" s="10"/>
      <c r="BH153" s="8"/>
    </row>
    <row r="154" spans="7:60" ht="12.75">
      <c r="G154" s="2">
        <f t="shared" si="37"/>
        <v>176</v>
      </c>
      <c r="H154" s="2">
        <v>371.22</v>
      </c>
      <c r="I154" s="10">
        <v>0.01825</v>
      </c>
      <c r="J154" s="10">
        <v>2.587</v>
      </c>
      <c r="K154" s="10">
        <v>344.09</v>
      </c>
      <c r="L154" s="10">
        <v>852.4</v>
      </c>
      <c r="M154" s="14">
        <f t="shared" si="38"/>
        <v>1196.49</v>
      </c>
      <c r="N154">
        <v>0.5302</v>
      </c>
      <c r="O154">
        <v>1.0259</v>
      </c>
      <c r="P154">
        <f t="shared" si="39"/>
        <v>1.5561</v>
      </c>
      <c r="R154" s="12">
        <f t="shared" si="40"/>
        <v>0</v>
      </c>
      <c r="BB154" s="10"/>
      <c r="BC154" s="30"/>
      <c r="BD154" s="10"/>
      <c r="BE154" s="10"/>
      <c r="BF154" s="10"/>
      <c r="BG154" s="10"/>
      <c r="BH154" s="8"/>
    </row>
    <row r="155" spans="7:60" ht="12.75">
      <c r="G155" s="2">
        <f t="shared" si="37"/>
        <v>178</v>
      </c>
      <c r="H155" s="2">
        <v>372.14</v>
      </c>
      <c r="I155" s="10">
        <v>0.01826</v>
      </c>
      <c r="J155" s="10">
        <v>2.559</v>
      </c>
      <c r="K155" s="10">
        <v>345.06</v>
      </c>
      <c r="L155" s="10">
        <v>851.6</v>
      </c>
      <c r="M155" s="14">
        <f t="shared" si="38"/>
        <v>1196.66</v>
      </c>
      <c r="N155">
        <v>0.5313</v>
      </c>
      <c r="O155">
        <v>1.0238</v>
      </c>
      <c r="P155">
        <f t="shared" si="39"/>
        <v>1.5551</v>
      </c>
      <c r="R155" s="12">
        <f t="shared" si="40"/>
        <v>0</v>
      </c>
      <c r="BB155" s="10"/>
      <c r="BC155" s="30"/>
      <c r="BD155" s="10"/>
      <c r="BE155" s="10"/>
      <c r="BF155" s="10"/>
      <c r="BG155" s="10"/>
      <c r="BH155" s="8"/>
    </row>
    <row r="156" spans="7:60" ht="12.75">
      <c r="G156" s="2">
        <f t="shared" si="37"/>
        <v>180</v>
      </c>
      <c r="H156" s="2">
        <v>373.06</v>
      </c>
      <c r="I156" s="10">
        <v>0.01827</v>
      </c>
      <c r="J156" s="10">
        <v>2.532</v>
      </c>
      <c r="K156" s="10">
        <v>346.03</v>
      </c>
      <c r="L156" s="10">
        <v>850.8</v>
      </c>
      <c r="M156" s="14">
        <f t="shared" si="38"/>
        <v>1196.83</v>
      </c>
      <c r="N156">
        <v>0.5325</v>
      </c>
      <c r="O156">
        <v>1.0217</v>
      </c>
      <c r="P156">
        <f t="shared" si="39"/>
        <v>1.5542</v>
      </c>
      <c r="R156" s="12">
        <f t="shared" si="40"/>
        <v>0</v>
      </c>
      <c r="BB156" s="10"/>
      <c r="BC156" s="30"/>
      <c r="BD156" s="10"/>
      <c r="BE156" s="10"/>
      <c r="BF156" s="10"/>
      <c r="BG156" s="10"/>
      <c r="BH156" s="8"/>
    </row>
    <row r="157" spans="7:60" ht="12.75">
      <c r="G157" s="2">
        <f t="shared" si="37"/>
        <v>182</v>
      </c>
      <c r="H157" s="2">
        <v>373.96</v>
      </c>
      <c r="I157" s="10">
        <v>0.01829</v>
      </c>
      <c r="J157" s="10">
        <v>2.505</v>
      </c>
      <c r="K157" s="10">
        <v>347</v>
      </c>
      <c r="L157" s="10">
        <v>850</v>
      </c>
      <c r="M157" s="14">
        <f t="shared" si="38"/>
        <v>1197</v>
      </c>
      <c r="N157">
        <v>0.5336</v>
      </c>
      <c r="O157">
        <v>1.0196</v>
      </c>
      <c r="P157">
        <f t="shared" si="39"/>
        <v>1.5532</v>
      </c>
      <c r="R157" s="12">
        <f t="shared" si="40"/>
        <v>0</v>
      </c>
      <c r="BB157" s="10"/>
      <c r="BC157" s="30"/>
      <c r="BD157" s="10"/>
      <c r="BE157" s="10"/>
      <c r="BF157" s="10"/>
      <c r="BG157" s="10"/>
      <c r="BH157" s="8"/>
    </row>
    <row r="158" spans="7:60" ht="12.75">
      <c r="G158" s="2">
        <f t="shared" si="37"/>
        <v>184</v>
      </c>
      <c r="H158" s="2">
        <v>374.86</v>
      </c>
      <c r="I158" s="10">
        <v>0.0183</v>
      </c>
      <c r="J158" s="10">
        <v>2.479</v>
      </c>
      <c r="K158" s="10">
        <v>347.96</v>
      </c>
      <c r="L158" s="10">
        <v>849.2</v>
      </c>
      <c r="M158" s="14">
        <f t="shared" si="38"/>
        <v>1197.16</v>
      </c>
      <c r="N158">
        <v>0.5348</v>
      </c>
      <c r="O158">
        <v>1.0175</v>
      </c>
      <c r="P158">
        <f t="shared" si="39"/>
        <v>1.5523000000000002</v>
      </c>
      <c r="R158" s="12">
        <f t="shared" si="40"/>
        <v>0</v>
      </c>
      <c r="BB158" s="10"/>
      <c r="BC158" s="30"/>
      <c r="BD158" s="10"/>
      <c r="BE158" s="10"/>
      <c r="BF158" s="10"/>
      <c r="BG158" s="10"/>
      <c r="BH158" s="8"/>
    </row>
    <row r="159" spans="7:60" ht="12.75">
      <c r="G159" s="2">
        <f aca="true" t="shared" si="41" ref="G159:G166">G158+2</f>
        <v>186</v>
      </c>
      <c r="H159" s="2">
        <v>375.75</v>
      </c>
      <c r="I159" s="10">
        <v>0.01831</v>
      </c>
      <c r="J159" s="10">
        <v>2.454</v>
      </c>
      <c r="K159" s="10">
        <v>348.92</v>
      </c>
      <c r="L159" s="10">
        <v>848.4</v>
      </c>
      <c r="M159" s="14">
        <f t="shared" si="38"/>
        <v>1197.32</v>
      </c>
      <c r="N159">
        <v>0.5359</v>
      </c>
      <c r="O159">
        <v>1.0155</v>
      </c>
      <c r="P159">
        <f t="shared" si="39"/>
        <v>1.5514000000000001</v>
      </c>
      <c r="R159" s="12">
        <f t="shared" si="40"/>
        <v>0</v>
      </c>
      <c r="BB159" s="10"/>
      <c r="BC159" s="30"/>
      <c r="BD159" s="10"/>
      <c r="BE159" s="10"/>
      <c r="BF159" s="10"/>
      <c r="BG159" s="10"/>
      <c r="BH159" s="8"/>
    </row>
    <row r="160" spans="7:60" ht="12.75">
      <c r="G160" s="2">
        <f t="shared" si="41"/>
        <v>188</v>
      </c>
      <c r="H160" s="2">
        <v>376.64</v>
      </c>
      <c r="I160" s="10">
        <v>0.1832</v>
      </c>
      <c r="J160" s="10">
        <v>2.429</v>
      </c>
      <c r="K160" s="10">
        <v>349.86</v>
      </c>
      <c r="L160" s="10">
        <v>847.6</v>
      </c>
      <c r="M160" s="14">
        <f t="shared" si="38"/>
        <v>1197.46</v>
      </c>
      <c r="N160">
        <v>0.537</v>
      </c>
      <c r="O160">
        <v>1.0136</v>
      </c>
      <c r="P160">
        <f t="shared" si="39"/>
        <v>1.5506000000000002</v>
      </c>
      <c r="R160" s="12">
        <f t="shared" si="40"/>
        <v>0</v>
      </c>
      <c r="BB160" s="10"/>
      <c r="BC160" s="30"/>
      <c r="BD160" s="10"/>
      <c r="BE160" s="10"/>
      <c r="BF160" s="10"/>
      <c r="BG160" s="10"/>
      <c r="BH160" s="8"/>
    </row>
    <row r="161" spans="7:60" ht="12.75">
      <c r="G161" s="2">
        <f t="shared" si="41"/>
        <v>190</v>
      </c>
      <c r="H161" s="2">
        <v>377.51</v>
      </c>
      <c r="I161" s="10">
        <v>0.01833</v>
      </c>
      <c r="J161" s="10">
        <v>2.404</v>
      </c>
      <c r="K161" s="10">
        <v>350.79</v>
      </c>
      <c r="L161" s="10">
        <v>846.8</v>
      </c>
      <c r="M161" s="14">
        <f t="shared" si="38"/>
        <v>1197.59</v>
      </c>
      <c r="N161">
        <v>0.5381</v>
      </c>
      <c r="O161">
        <v>1.0116</v>
      </c>
      <c r="P161">
        <f t="shared" si="39"/>
        <v>1.5497</v>
      </c>
      <c r="R161" s="12">
        <f t="shared" si="40"/>
        <v>0</v>
      </c>
      <c r="BB161" s="10"/>
      <c r="BC161" s="30"/>
      <c r="BD161" s="10"/>
      <c r="BE161" s="10"/>
      <c r="BF161" s="10"/>
      <c r="BG161" s="10"/>
      <c r="BH161" s="8"/>
    </row>
    <row r="162" spans="7:60" ht="12.75">
      <c r="G162" s="2">
        <f t="shared" si="41"/>
        <v>192</v>
      </c>
      <c r="H162" s="2">
        <v>378.38</v>
      </c>
      <c r="I162" s="10">
        <v>0.01834</v>
      </c>
      <c r="J162" s="10">
        <v>2.38</v>
      </c>
      <c r="K162" s="10">
        <v>351.72</v>
      </c>
      <c r="L162" s="10">
        <v>846.1</v>
      </c>
      <c r="M162" s="14">
        <f t="shared" si="38"/>
        <v>1197.8200000000002</v>
      </c>
      <c r="N162">
        <v>0.5392</v>
      </c>
      <c r="O162">
        <v>1.0096</v>
      </c>
      <c r="P162">
        <f t="shared" si="39"/>
        <v>1.5488</v>
      </c>
      <c r="R162" s="12">
        <f t="shared" si="40"/>
        <v>0</v>
      </c>
      <c r="BB162" s="10"/>
      <c r="BC162" s="30"/>
      <c r="BD162" s="10"/>
      <c r="BE162" s="10"/>
      <c r="BF162" s="10"/>
      <c r="BG162" s="10"/>
      <c r="BH162" s="8"/>
    </row>
    <row r="163" spans="7:60" ht="12.75">
      <c r="G163" s="2">
        <f t="shared" si="41"/>
        <v>194</v>
      </c>
      <c r="H163" s="2">
        <v>379.24</v>
      </c>
      <c r="I163" s="10">
        <v>0.01835</v>
      </c>
      <c r="J163" s="10">
        <v>2.356</v>
      </c>
      <c r="K163" s="10">
        <v>352.64</v>
      </c>
      <c r="L163" s="10">
        <v>845.3</v>
      </c>
      <c r="M163" s="14">
        <f t="shared" si="38"/>
        <v>1197.94</v>
      </c>
      <c r="N163">
        <v>0.5403</v>
      </c>
      <c r="O163">
        <v>1.0076</v>
      </c>
      <c r="P163">
        <f t="shared" si="39"/>
        <v>1.5479</v>
      </c>
      <c r="R163" s="12">
        <f t="shared" si="40"/>
        <v>0</v>
      </c>
      <c r="BB163" s="10"/>
      <c r="BC163" s="30"/>
      <c r="BD163" s="10"/>
      <c r="BE163" s="10"/>
      <c r="BF163" s="10"/>
      <c r="BG163" s="10"/>
      <c r="BH163" s="8"/>
    </row>
    <row r="164" spans="7:60" ht="12.75">
      <c r="G164" s="2">
        <f t="shared" si="41"/>
        <v>196</v>
      </c>
      <c r="H164" s="2">
        <v>380.1</v>
      </c>
      <c r="I164" s="10">
        <v>0.01836</v>
      </c>
      <c r="J164" s="10">
        <v>2.333</v>
      </c>
      <c r="K164" s="10">
        <v>353.55</v>
      </c>
      <c r="L164" s="10">
        <v>844.5</v>
      </c>
      <c r="M164" s="14">
        <f t="shared" si="38"/>
        <v>1198.05</v>
      </c>
      <c r="N164">
        <v>0.5414</v>
      </c>
      <c r="O164">
        <v>1.0056</v>
      </c>
      <c r="P164">
        <f t="shared" si="39"/>
        <v>1.5470000000000002</v>
      </c>
      <c r="R164" s="12">
        <f t="shared" si="40"/>
        <v>0</v>
      </c>
      <c r="BB164" s="10"/>
      <c r="BC164" s="30"/>
      <c r="BD164" s="10"/>
      <c r="BE164" s="10"/>
      <c r="BF164" s="10"/>
      <c r="BG164" s="10"/>
      <c r="BH164" s="8"/>
    </row>
    <row r="165" spans="7:60" ht="12.75">
      <c r="G165" s="2">
        <f t="shared" si="41"/>
        <v>198</v>
      </c>
      <c r="H165" s="2">
        <v>380.95</v>
      </c>
      <c r="I165" s="10">
        <v>0.01838</v>
      </c>
      <c r="J165" s="10">
        <v>2.31</v>
      </c>
      <c r="K165" s="10">
        <v>354.46</v>
      </c>
      <c r="L165" s="10">
        <v>843.7</v>
      </c>
      <c r="M165" s="14">
        <f t="shared" si="38"/>
        <v>1198.16</v>
      </c>
      <c r="N165">
        <v>0.5425</v>
      </c>
      <c r="O165">
        <v>1.0037</v>
      </c>
      <c r="P165">
        <f t="shared" si="39"/>
        <v>1.5462</v>
      </c>
      <c r="R165" s="12">
        <f t="shared" si="40"/>
        <v>0</v>
      </c>
      <c r="BB165" s="10"/>
      <c r="BC165" s="30"/>
      <c r="BD165" s="10"/>
      <c r="BE165" s="10"/>
      <c r="BF165" s="10"/>
      <c r="BG165" s="10"/>
      <c r="BH165" s="8"/>
    </row>
    <row r="166" spans="7:60" ht="12.75">
      <c r="G166" s="2">
        <f t="shared" si="41"/>
        <v>200</v>
      </c>
      <c r="H166" s="2">
        <v>381.79</v>
      </c>
      <c r="I166" s="10">
        <v>0.01839</v>
      </c>
      <c r="J166" s="10">
        <v>2.288</v>
      </c>
      <c r="K166" s="10">
        <v>355.36</v>
      </c>
      <c r="L166" s="10">
        <v>843</v>
      </c>
      <c r="M166" s="14">
        <f aca="true" t="shared" si="42" ref="M166:M181">L166+K166</f>
        <v>1198.3600000000001</v>
      </c>
      <c r="N166">
        <v>0.5435</v>
      </c>
      <c r="O166">
        <v>1.0018</v>
      </c>
      <c r="P166">
        <f aca="true" t="shared" si="43" ref="P166:P181">N166+O166</f>
        <v>1.5453000000000001</v>
      </c>
      <c r="R166" s="12">
        <f aca="true" t="shared" si="44" ref="R166:R181">S166-Q166</f>
        <v>0</v>
      </c>
      <c r="BB166" s="10"/>
      <c r="BC166" s="30"/>
      <c r="BD166" s="10"/>
      <c r="BE166" s="10"/>
      <c r="BF166" s="10"/>
      <c r="BG166" s="10"/>
      <c r="BH166" s="8"/>
    </row>
    <row r="167" spans="7:60" ht="12.75">
      <c r="G167" s="2">
        <v>205</v>
      </c>
      <c r="H167" s="2">
        <v>383.86</v>
      </c>
      <c r="I167" s="10">
        <v>0.01842</v>
      </c>
      <c r="J167" s="10">
        <v>2.234</v>
      </c>
      <c r="K167" s="10">
        <v>357.58</v>
      </c>
      <c r="L167" s="10">
        <v>841.1</v>
      </c>
      <c r="M167" s="14">
        <f t="shared" si="42"/>
        <v>1198.68</v>
      </c>
      <c r="N167">
        <v>0.5461</v>
      </c>
      <c r="O167">
        <v>0.9971</v>
      </c>
      <c r="P167">
        <f t="shared" si="43"/>
        <v>1.5432000000000001</v>
      </c>
      <c r="R167" s="12">
        <f t="shared" si="44"/>
        <v>0</v>
      </c>
      <c r="BB167" s="10"/>
      <c r="BC167" s="30"/>
      <c r="BD167" s="10"/>
      <c r="BE167" s="10"/>
      <c r="BF167" s="10"/>
      <c r="BG167" s="10"/>
      <c r="BH167" s="8"/>
    </row>
    <row r="168" spans="7:60" ht="12.75">
      <c r="G168" s="2">
        <f>G167+5</f>
        <v>210</v>
      </c>
      <c r="H168" s="2">
        <v>385.9</v>
      </c>
      <c r="I168" s="10">
        <v>0.01844</v>
      </c>
      <c r="J168" s="10">
        <v>2.183</v>
      </c>
      <c r="K168" s="10">
        <v>359.77</v>
      </c>
      <c r="L168" s="10">
        <v>839.2</v>
      </c>
      <c r="M168" s="14">
        <f t="shared" si="42"/>
        <v>1198.97</v>
      </c>
      <c r="N168">
        <v>0.5487</v>
      </c>
      <c r="O168">
        <v>0.9925</v>
      </c>
      <c r="P168">
        <f t="shared" si="43"/>
        <v>1.5412</v>
      </c>
      <c r="R168" s="12">
        <f t="shared" si="44"/>
        <v>0</v>
      </c>
      <c r="BB168" s="10"/>
      <c r="BC168" s="30"/>
      <c r="BD168" s="10"/>
      <c r="BE168" s="10"/>
      <c r="BF168" s="10"/>
      <c r="BG168" s="10"/>
      <c r="BH168" s="8"/>
    </row>
    <row r="169" spans="7:60" ht="12.75">
      <c r="G169" s="2">
        <f aca="true" t="shared" si="45" ref="G169:G184">G168+5</f>
        <v>215</v>
      </c>
      <c r="H169" s="2">
        <v>387.89</v>
      </c>
      <c r="I169" s="10">
        <v>0.01847</v>
      </c>
      <c r="J169" s="10">
        <v>2.134</v>
      </c>
      <c r="K169" s="10">
        <v>361.91</v>
      </c>
      <c r="L169" s="10">
        <v>837.4</v>
      </c>
      <c r="M169" s="14">
        <f t="shared" si="42"/>
        <v>1199.31</v>
      </c>
      <c r="N169">
        <v>0.5512</v>
      </c>
      <c r="O169">
        <v>0.988</v>
      </c>
      <c r="P169">
        <f t="shared" si="43"/>
        <v>1.5392000000000001</v>
      </c>
      <c r="R169" s="12">
        <f t="shared" si="44"/>
        <v>0</v>
      </c>
      <c r="BB169" s="10"/>
      <c r="BC169" s="30"/>
      <c r="BD169" s="10"/>
      <c r="BE169" s="10"/>
      <c r="BF169" s="10"/>
      <c r="BG169" s="10"/>
      <c r="BH169" s="8"/>
    </row>
    <row r="170" spans="7:60" ht="12.75">
      <c r="G170" s="2">
        <f t="shared" si="45"/>
        <v>220</v>
      </c>
      <c r="H170" s="2">
        <v>389.86</v>
      </c>
      <c r="I170" s="10">
        <v>0.0185</v>
      </c>
      <c r="J170" s="10">
        <v>2.087</v>
      </c>
      <c r="K170" s="10">
        <v>364.02</v>
      </c>
      <c r="L170" s="10">
        <v>835.6</v>
      </c>
      <c r="M170" s="14">
        <f t="shared" si="42"/>
        <v>1199.62</v>
      </c>
      <c r="N170">
        <v>0.5537</v>
      </c>
      <c r="O170">
        <v>0.9835</v>
      </c>
      <c r="P170">
        <f t="shared" si="43"/>
        <v>1.5372</v>
      </c>
      <c r="R170" s="12">
        <f t="shared" si="44"/>
        <v>0</v>
      </c>
      <c r="BB170" s="10"/>
      <c r="BC170" s="30"/>
      <c r="BD170" s="10"/>
      <c r="BE170" s="10"/>
      <c r="BF170" s="10"/>
      <c r="BG170" s="10"/>
      <c r="BH170" s="8"/>
    </row>
    <row r="171" spans="7:60" ht="12.75">
      <c r="G171" s="2">
        <f t="shared" si="45"/>
        <v>225</v>
      </c>
      <c r="H171" s="2">
        <v>391.79</v>
      </c>
      <c r="I171" s="10">
        <v>0.01852</v>
      </c>
      <c r="J171" s="10">
        <v>2.0422</v>
      </c>
      <c r="K171" s="10">
        <v>366.09</v>
      </c>
      <c r="L171" s="10">
        <v>833.8</v>
      </c>
      <c r="M171" s="14">
        <f t="shared" si="42"/>
        <v>1199.8899999999999</v>
      </c>
      <c r="N171">
        <v>0.5561</v>
      </c>
      <c r="O171">
        <v>0.9792</v>
      </c>
      <c r="P171">
        <f t="shared" si="43"/>
        <v>1.5352999999999999</v>
      </c>
      <c r="R171" s="12">
        <f t="shared" si="44"/>
        <v>0</v>
      </c>
      <c r="BB171" s="10"/>
      <c r="BC171" s="30"/>
      <c r="BD171" s="10"/>
      <c r="BE171" s="10"/>
      <c r="BF171" s="10"/>
      <c r="BG171" s="10"/>
      <c r="BH171" s="8"/>
    </row>
    <row r="172" spans="7:60" ht="12.75">
      <c r="G172" s="2">
        <f t="shared" si="45"/>
        <v>230</v>
      </c>
      <c r="H172" s="2">
        <v>393.68</v>
      </c>
      <c r="I172" s="10">
        <v>0.01854</v>
      </c>
      <c r="J172" s="10">
        <v>1.9992</v>
      </c>
      <c r="K172" s="10">
        <v>368.13</v>
      </c>
      <c r="L172" s="10">
        <v>832</v>
      </c>
      <c r="M172" s="14">
        <f t="shared" si="42"/>
        <v>1200.13</v>
      </c>
      <c r="N172">
        <v>0.5585</v>
      </c>
      <c r="O172">
        <v>0.975</v>
      </c>
      <c r="P172">
        <f t="shared" si="43"/>
        <v>1.5335</v>
      </c>
      <c r="R172" s="12">
        <f t="shared" si="44"/>
        <v>0</v>
      </c>
      <c r="BB172" s="10"/>
      <c r="BC172" s="30"/>
      <c r="BD172" s="10"/>
      <c r="BE172" s="10"/>
      <c r="BF172" s="10"/>
      <c r="BG172" s="10"/>
      <c r="BH172" s="8"/>
    </row>
    <row r="173" spans="7:60" ht="12.75">
      <c r="G173" s="2">
        <f t="shared" si="45"/>
        <v>235</v>
      </c>
      <c r="H173" s="2">
        <v>395.54</v>
      </c>
      <c r="I173" s="10">
        <v>0.01857</v>
      </c>
      <c r="J173" s="10">
        <v>1.9579</v>
      </c>
      <c r="K173" s="10">
        <v>370.14</v>
      </c>
      <c r="L173" s="10">
        <v>830.3</v>
      </c>
      <c r="M173" s="14">
        <f t="shared" si="42"/>
        <v>1200.44</v>
      </c>
      <c r="N173">
        <v>0.5608</v>
      </c>
      <c r="O173">
        <v>0.9708</v>
      </c>
      <c r="P173">
        <f t="shared" si="43"/>
        <v>1.5316</v>
      </c>
      <c r="R173" s="12">
        <f t="shared" si="44"/>
        <v>0</v>
      </c>
      <c r="BB173" s="10"/>
      <c r="BC173" s="30"/>
      <c r="BD173" s="10"/>
      <c r="BE173" s="10"/>
      <c r="BF173" s="10"/>
      <c r="BG173" s="10"/>
      <c r="BH173" s="8"/>
    </row>
    <row r="174" spans="7:60" ht="12.75">
      <c r="G174" s="2">
        <f t="shared" si="45"/>
        <v>240</v>
      </c>
      <c r="H174" s="2">
        <v>397.37</v>
      </c>
      <c r="I174" s="10">
        <v>0.0186</v>
      </c>
      <c r="J174" s="10">
        <v>1.9183</v>
      </c>
      <c r="K174" s="10">
        <v>372.12</v>
      </c>
      <c r="L174" s="10">
        <v>828.5</v>
      </c>
      <c r="M174" s="14">
        <f t="shared" si="42"/>
        <v>1200.62</v>
      </c>
      <c r="N174">
        <v>0.5631</v>
      </c>
      <c r="O174">
        <v>0.9667</v>
      </c>
      <c r="P174">
        <f t="shared" si="43"/>
        <v>1.5298</v>
      </c>
      <c r="R174" s="12">
        <f t="shared" si="44"/>
        <v>0</v>
      </c>
      <c r="BB174" s="10"/>
      <c r="BC174" s="30"/>
      <c r="BD174" s="10"/>
      <c r="BE174" s="10"/>
      <c r="BF174" s="10"/>
      <c r="BG174" s="10"/>
      <c r="BH174" s="8"/>
    </row>
    <row r="175" spans="7:60" ht="12.75">
      <c r="G175" s="2">
        <f t="shared" si="45"/>
        <v>245</v>
      </c>
      <c r="H175" s="2">
        <v>399.18</v>
      </c>
      <c r="I175" s="10">
        <v>0.01863</v>
      </c>
      <c r="J175" s="10">
        <v>1.8803</v>
      </c>
      <c r="K175" s="10">
        <v>374.08</v>
      </c>
      <c r="L175" s="10">
        <v>826.8</v>
      </c>
      <c r="M175" s="14">
        <f t="shared" si="42"/>
        <v>1200.8799999999999</v>
      </c>
      <c r="N175">
        <v>0.5653</v>
      </c>
      <c r="O175">
        <v>0.9627</v>
      </c>
      <c r="P175">
        <f t="shared" si="43"/>
        <v>1.528</v>
      </c>
      <c r="R175" s="12">
        <f t="shared" si="44"/>
        <v>0</v>
      </c>
      <c r="BB175" s="10"/>
      <c r="BC175" s="30"/>
      <c r="BD175" s="10"/>
      <c r="BE175" s="10"/>
      <c r="BF175" s="10"/>
      <c r="BG175" s="10"/>
      <c r="BH175" s="8"/>
    </row>
    <row r="176" spans="7:60" ht="12.75">
      <c r="G176" s="2">
        <f t="shared" si="45"/>
        <v>250</v>
      </c>
      <c r="H176" s="2">
        <v>400.95</v>
      </c>
      <c r="I176" s="10">
        <v>0.01865</v>
      </c>
      <c r="J176" s="10">
        <v>1.8438</v>
      </c>
      <c r="K176" s="10">
        <v>376</v>
      </c>
      <c r="L176" s="10">
        <v>825.1</v>
      </c>
      <c r="M176" s="14">
        <f t="shared" si="42"/>
        <v>1201.1</v>
      </c>
      <c r="N176">
        <v>0.5675</v>
      </c>
      <c r="O176">
        <v>0.9588</v>
      </c>
      <c r="P176">
        <f t="shared" si="43"/>
        <v>1.5263</v>
      </c>
      <c r="R176" s="12">
        <f t="shared" si="44"/>
        <v>0</v>
      </c>
      <c r="BB176" s="10"/>
      <c r="BC176" s="30"/>
      <c r="BD176" s="10"/>
      <c r="BE176" s="10"/>
      <c r="BF176" s="10"/>
      <c r="BG176" s="10"/>
      <c r="BH176" s="8"/>
    </row>
    <row r="177" spans="7:60" ht="12.75">
      <c r="G177" s="2">
        <f t="shared" si="45"/>
        <v>255</v>
      </c>
      <c r="H177" s="2">
        <v>402.7</v>
      </c>
      <c r="I177" s="10">
        <v>0.01868</v>
      </c>
      <c r="J177" s="10">
        <v>1.8086</v>
      </c>
      <c r="K177" s="10">
        <v>377.89</v>
      </c>
      <c r="L177" s="10">
        <v>823.4</v>
      </c>
      <c r="M177" s="14">
        <f t="shared" si="42"/>
        <v>1201.29</v>
      </c>
      <c r="N177">
        <v>0.5697</v>
      </c>
      <c r="O177">
        <v>0.9549</v>
      </c>
      <c r="P177">
        <f t="shared" si="43"/>
        <v>1.5246</v>
      </c>
      <c r="R177" s="12">
        <f t="shared" si="44"/>
        <v>0</v>
      </c>
      <c r="BB177" s="10"/>
      <c r="BC177" s="30"/>
      <c r="BD177" s="10"/>
      <c r="BE177" s="10"/>
      <c r="BF177" s="10"/>
      <c r="BG177" s="10"/>
      <c r="BH177" s="8"/>
    </row>
    <row r="178" spans="7:60" ht="12.75">
      <c r="G178" s="2">
        <f t="shared" si="45"/>
        <v>260</v>
      </c>
      <c r="H178" s="2">
        <v>404.42</v>
      </c>
      <c r="I178" s="10">
        <v>0.0187</v>
      </c>
      <c r="J178" s="10">
        <v>1.7748</v>
      </c>
      <c r="K178" s="10">
        <v>379.76</v>
      </c>
      <c r="L178" s="10">
        <v>821.8</v>
      </c>
      <c r="M178" s="14">
        <f t="shared" si="42"/>
        <v>1201.56</v>
      </c>
      <c r="N178">
        <v>0.5719</v>
      </c>
      <c r="O178">
        <v>0.951</v>
      </c>
      <c r="P178">
        <f t="shared" si="43"/>
        <v>1.5229</v>
      </c>
      <c r="R178" s="12">
        <f t="shared" si="44"/>
        <v>0</v>
      </c>
      <c r="BB178" s="10"/>
      <c r="BC178" s="30"/>
      <c r="BD178" s="10"/>
      <c r="BE178" s="10"/>
      <c r="BF178" s="10"/>
      <c r="BG178" s="10"/>
      <c r="BH178" s="8"/>
    </row>
    <row r="179" spans="7:60" ht="12.75">
      <c r="G179" s="2">
        <f t="shared" si="45"/>
        <v>265</v>
      </c>
      <c r="H179" s="2">
        <v>406.11</v>
      </c>
      <c r="I179" s="10">
        <v>0.01873</v>
      </c>
      <c r="J179" s="10">
        <v>1.7422</v>
      </c>
      <c r="K179" s="10">
        <v>381.6</v>
      </c>
      <c r="L179" s="10">
        <v>820.1</v>
      </c>
      <c r="M179" s="14">
        <f t="shared" si="42"/>
        <v>1201.7</v>
      </c>
      <c r="N179">
        <v>0.574</v>
      </c>
      <c r="O179">
        <v>0.9472</v>
      </c>
      <c r="P179">
        <f t="shared" si="43"/>
        <v>1.5211999999999999</v>
      </c>
      <c r="R179" s="12">
        <f t="shared" si="44"/>
        <v>0</v>
      </c>
      <c r="BB179" s="10"/>
      <c r="BC179" s="30"/>
      <c r="BD179" s="10"/>
      <c r="BE179" s="10"/>
      <c r="BF179" s="10"/>
      <c r="BG179" s="10"/>
      <c r="BH179" s="8"/>
    </row>
    <row r="180" spans="7:60" ht="12.75">
      <c r="G180" s="2">
        <f t="shared" si="45"/>
        <v>270</v>
      </c>
      <c r="H180" s="2">
        <v>407.78</v>
      </c>
      <c r="I180" s="10">
        <v>0.01875</v>
      </c>
      <c r="J180" s="10">
        <v>1.7107</v>
      </c>
      <c r="K180" s="10">
        <v>383.42</v>
      </c>
      <c r="L180" s="10">
        <v>818.5</v>
      </c>
      <c r="M180" s="14">
        <f t="shared" si="42"/>
        <v>1201.92</v>
      </c>
      <c r="N180">
        <v>0.576</v>
      </c>
      <c r="O180">
        <v>0.9436</v>
      </c>
      <c r="P180">
        <f t="shared" si="43"/>
        <v>1.5196</v>
      </c>
      <c r="R180" s="12">
        <f t="shared" si="44"/>
        <v>0</v>
      </c>
      <c r="BB180" s="10"/>
      <c r="BC180" s="30"/>
      <c r="BD180" s="10"/>
      <c r="BE180" s="10"/>
      <c r="BF180" s="10"/>
      <c r="BG180" s="10"/>
      <c r="BH180" s="8"/>
    </row>
    <row r="181" spans="7:60" ht="12.75">
      <c r="G181" s="2">
        <f t="shared" si="45"/>
        <v>275</v>
      </c>
      <c r="H181" s="2">
        <v>409.43</v>
      </c>
      <c r="I181" s="10">
        <v>0.01878</v>
      </c>
      <c r="J181" s="10">
        <v>1.6804</v>
      </c>
      <c r="K181" s="10">
        <v>385.21</v>
      </c>
      <c r="L181" s="10">
        <v>816.9</v>
      </c>
      <c r="M181" s="14">
        <f t="shared" si="42"/>
        <v>1202.11</v>
      </c>
      <c r="N181">
        <v>0.5781</v>
      </c>
      <c r="O181">
        <v>0.9399</v>
      </c>
      <c r="P181">
        <f t="shared" si="43"/>
        <v>1.5179999999999998</v>
      </c>
      <c r="R181" s="12">
        <f t="shared" si="44"/>
        <v>0</v>
      </c>
      <c r="BB181" s="10"/>
      <c r="BC181" s="30"/>
      <c r="BD181" s="10"/>
      <c r="BE181" s="10"/>
      <c r="BF181" s="10"/>
      <c r="BG181" s="10"/>
      <c r="BH181" s="8"/>
    </row>
    <row r="182" spans="7:60" ht="12.75">
      <c r="G182" s="2">
        <f t="shared" si="45"/>
        <v>280</v>
      </c>
      <c r="H182" s="2">
        <v>411.05</v>
      </c>
      <c r="I182" s="10">
        <v>0.0188</v>
      </c>
      <c r="J182" s="10">
        <v>1.6511</v>
      </c>
      <c r="K182" s="10">
        <v>386.98</v>
      </c>
      <c r="L182" s="10">
        <v>815.3</v>
      </c>
      <c r="M182" s="14">
        <f aca="true" t="shared" si="46" ref="M182:M197">L182+K182</f>
        <v>1202.28</v>
      </c>
      <c r="N182">
        <v>0.5801</v>
      </c>
      <c r="O182">
        <v>0.9363</v>
      </c>
      <c r="P182">
        <f aca="true" t="shared" si="47" ref="P182:P197">N182+O182</f>
        <v>1.5164</v>
      </c>
      <c r="R182" s="12">
        <f aca="true" t="shared" si="48" ref="R182:R197">S182-Q182</f>
        <v>0</v>
      </c>
      <c r="BB182" s="10"/>
      <c r="BC182" s="30"/>
      <c r="BD182" s="10"/>
      <c r="BE182" s="10"/>
      <c r="BF182" s="10"/>
      <c r="BG182" s="10"/>
      <c r="BH182" s="8"/>
    </row>
    <row r="183" spans="7:60" ht="12.75">
      <c r="G183" s="2">
        <f t="shared" si="45"/>
        <v>285</v>
      </c>
      <c r="H183" s="2">
        <v>412.65</v>
      </c>
      <c r="I183" s="10">
        <v>0.01883</v>
      </c>
      <c r="J183" s="10">
        <v>1.6288</v>
      </c>
      <c r="K183" s="10">
        <v>388.73</v>
      </c>
      <c r="L183" s="10">
        <v>813.7</v>
      </c>
      <c r="M183" s="14">
        <f t="shared" si="46"/>
        <v>1202.43</v>
      </c>
      <c r="N183">
        <v>0.5821</v>
      </c>
      <c r="O183">
        <v>0.9327</v>
      </c>
      <c r="P183">
        <f t="shared" si="47"/>
        <v>1.5148</v>
      </c>
      <c r="R183" s="12">
        <f t="shared" si="48"/>
        <v>0</v>
      </c>
      <c r="BB183" s="10"/>
      <c r="BC183" s="30"/>
      <c r="BD183" s="10"/>
      <c r="BE183" s="10"/>
      <c r="BF183" s="10"/>
      <c r="BG183" s="10"/>
      <c r="BH183" s="8"/>
    </row>
    <row r="184" spans="7:60" ht="12.75">
      <c r="G184" s="2">
        <f t="shared" si="45"/>
        <v>290</v>
      </c>
      <c r="H184" s="2">
        <v>414.23</v>
      </c>
      <c r="I184" s="10">
        <v>0.01885</v>
      </c>
      <c r="J184" s="10">
        <v>1.594</v>
      </c>
      <c r="K184" s="10">
        <v>390.46</v>
      </c>
      <c r="L184" s="10">
        <v>812.1</v>
      </c>
      <c r="M184" s="14">
        <f t="shared" si="46"/>
        <v>1202.56</v>
      </c>
      <c r="N184">
        <v>0.5841</v>
      </c>
      <c r="O184">
        <v>0.9292</v>
      </c>
      <c r="P184">
        <f t="shared" si="47"/>
        <v>1.5133</v>
      </c>
      <c r="R184" s="12">
        <f t="shared" si="48"/>
        <v>0</v>
      </c>
      <c r="BB184" s="10"/>
      <c r="BC184" s="30"/>
      <c r="BD184" s="10"/>
      <c r="BE184" s="10"/>
      <c r="BF184" s="10"/>
      <c r="BG184" s="10"/>
      <c r="BH184" s="8"/>
    </row>
    <row r="185" spans="7:60" ht="12.75">
      <c r="G185" s="2">
        <f>G184+5</f>
        <v>295</v>
      </c>
      <c r="H185" s="2">
        <v>415.79</v>
      </c>
      <c r="I185" s="10">
        <v>0.01887</v>
      </c>
      <c r="J185" s="10">
        <v>1.5689</v>
      </c>
      <c r="K185" s="10">
        <v>392.16</v>
      </c>
      <c r="L185" s="10">
        <v>810.5</v>
      </c>
      <c r="M185" s="14">
        <f t="shared" si="46"/>
        <v>1202.66</v>
      </c>
      <c r="N185">
        <v>0.586</v>
      </c>
      <c r="O185">
        <v>0.9258</v>
      </c>
      <c r="P185">
        <f t="shared" si="47"/>
        <v>1.5118</v>
      </c>
      <c r="R185" s="12">
        <f t="shared" si="48"/>
        <v>0</v>
      </c>
      <c r="BB185" s="10"/>
      <c r="BC185" s="30"/>
      <c r="BD185" s="10"/>
      <c r="BE185" s="10"/>
      <c r="BF185" s="10"/>
      <c r="BG185" s="10"/>
      <c r="BH185" s="8"/>
    </row>
    <row r="186" spans="7:60" ht="12.75">
      <c r="G186" s="2">
        <f>G185+5</f>
        <v>300</v>
      </c>
      <c r="H186" s="2">
        <v>417.33</v>
      </c>
      <c r="I186" s="10">
        <v>0.0189</v>
      </c>
      <c r="J186" s="10">
        <v>1.5433</v>
      </c>
      <c r="K186" s="10">
        <v>393.84</v>
      </c>
      <c r="L186" s="10">
        <v>809</v>
      </c>
      <c r="M186" s="14">
        <f t="shared" si="46"/>
        <v>1202.84</v>
      </c>
      <c r="N186">
        <v>0.5879</v>
      </c>
      <c r="O186">
        <v>0.9225</v>
      </c>
      <c r="P186">
        <f t="shared" si="47"/>
        <v>1.5104</v>
      </c>
      <c r="R186" s="12">
        <f t="shared" si="48"/>
        <v>0</v>
      </c>
      <c r="BB186" s="10"/>
      <c r="BC186" s="30"/>
      <c r="BD186" s="10"/>
      <c r="BE186" s="10"/>
      <c r="BF186" s="10"/>
      <c r="BG186" s="10"/>
      <c r="BH186" s="8"/>
    </row>
    <row r="187" spans="7:60" ht="12.75">
      <c r="G187" s="2">
        <f>G186+10</f>
        <v>310</v>
      </c>
      <c r="H187" s="2">
        <v>420.35</v>
      </c>
      <c r="I187" s="10">
        <v>0.01894</v>
      </c>
      <c r="J187" s="10">
        <v>1.4944</v>
      </c>
      <c r="K187" s="10">
        <v>397.15</v>
      </c>
      <c r="L187" s="10">
        <v>806</v>
      </c>
      <c r="M187" s="14">
        <f t="shared" si="46"/>
        <v>1203.15</v>
      </c>
      <c r="N187">
        <v>0.5916</v>
      </c>
      <c r="O187">
        <v>0.9159</v>
      </c>
      <c r="P187">
        <f t="shared" si="47"/>
        <v>1.5075</v>
      </c>
      <c r="R187" s="12">
        <f t="shared" si="48"/>
        <v>0</v>
      </c>
      <c r="BB187" s="10"/>
      <c r="BC187" s="30"/>
      <c r="BD187" s="10"/>
      <c r="BE187" s="10"/>
      <c r="BF187" s="10"/>
      <c r="BG187" s="10"/>
      <c r="BH187" s="8"/>
    </row>
    <row r="188" spans="7:60" ht="12.75">
      <c r="G188" s="2">
        <f aca="true" t="shared" si="49" ref="G188:G203">G187+10</f>
        <v>320</v>
      </c>
      <c r="H188" s="2">
        <v>423.29</v>
      </c>
      <c r="I188" s="10">
        <v>0.01899</v>
      </c>
      <c r="J188" s="10">
        <v>1.4485</v>
      </c>
      <c r="K188" s="10">
        <v>400.39</v>
      </c>
      <c r="L188" s="10">
        <v>803</v>
      </c>
      <c r="M188" s="14">
        <f t="shared" si="46"/>
        <v>1203.3899999999999</v>
      </c>
      <c r="N188">
        <v>0.5952</v>
      </c>
      <c r="O188">
        <v>0.9094</v>
      </c>
      <c r="P188">
        <f t="shared" si="47"/>
        <v>1.5046</v>
      </c>
      <c r="R188" s="12">
        <f t="shared" si="48"/>
        <v>0</v>
      </c>
      <c r="BB188" s="10"/>
      <c r="BC188" s="30"/>
      <c r="BD188" s="10"/>
      <c r="BE188" s="10"/>
      <c r="BF188" s="10"/>
      <c r="BG188" s="10"/>
      <c r="BH188" s="8"/>
    </row>
    <row r="189" spans="7:60" ht="12.75">
      <c r="G189" s="2">
        <f t="shared" si="49"/>
        <v>330</v>
      </c>
      <c r="H189" s="2">
        <v>426.16</v>
      </c>
      <c r="I189" s="10">
        <v>0.01904</v>
      </c>
      <c r="J189" s="10">
        <v>1.4053</v>
      </c>
      <c r="K189" s="10">
        <v>403.56</v>
      </c>
      <c r="L189" s="10">
        <v>800</v>
      </c>
      <c r="M189" s="14">
        <f t="shared" si="46"/>
        <v>1203.56</v>
      </c>
      <c r="N189">
        <v>0.5988</v>
      </c>
      <c r="O189">
        <v>0.9031</v>
      </c>
      <c r="P189">
        <f t="shared" si="47"/>
        <v>1.5019</v>
      </c>
      <c r="R189" s="12">
        <f t="shared" si="48"/>
        <v>0</v>
      </c>
      <c r="BB189" s="10"/>
      <c r="BC189" s="30"/>
      <c r="BD189" s="10"/>
      <c r="BE189" s="10"/>
      <c r="BF189" s="10"/>
      <c r="BG189" s="10"/>
      <c r="BH189" s="8"/>
    </row>
    <row r="190" spans="7:60" ht="12.75">
      <c r="G190" s="2">
        <f t="shared" si="49"/>
        <v>340</v>
      </c>
      <c r="H190" s="2">
        <v>428.97</v>
      </c>
      <c r="I190" s="10">
        <v>0.01908</v>
      </c>
      <c r="J190" s="10">
        <v>1.3645</v>
      </c>
      <c r="K190" s="10">
        <v>406.66</v>
      </c>
      <c r="L190" s="10">
        <v>797.1</v>
      </c>
      <c r="M190" s="14">
        <f t="shared" si="46"/>
        <v>1203.76</v>
      </c>
      <c r="N190">
        <v>0.6022</v>
      </c>
      <c r="O190">
        <v>0.897</v>
      </c>
      <c r="P190">
        <f t="shared" si="47"/>
        <v>1.4992</v>
      </c>
      <c r="R190" s="12">
        <f t="shared" si="48"/>
        <v>0</v>
      </c>
      <c r="BB190" s="10"/>
      <c r="BC190" s="30"/>
      <c r="BD190" s="10"/>
      <c r="BE190" s="10"/>
      <c r="BF190" s="10"/>
      <c r="BG190" s="10"/>
      <c r="BH190" s="8"/>
    </row>
    <row r="191" spans="7:60" ht="12.75">
      <c r="G191" s="2">
        <f t="shared" si="49"/>
        <v>350</v>
      </c>
      <c r="H191" s="2">
        <v>431.72</v>
      </c>
      <c r="I191" s="10">
        <v>0.01913</v>
      </c>
      <c r="J191" s="10">
        <v>1.326</v>
      </c>
      <c r="K191" s="10">
        <v>409.69</v>
      </c>
      <c r="L191" s="10">
        <v>794.2</v>
      </c>
      <c r="M191" s="14">
        <f t="shared" si="46"/>
        <v>1203.89</v>
      </c>
      <c r="N191">
        <v>0.6056</v>
      </c>
      <c r="O191">
        <v>0.891</v>
      </c>
      <c r="P191">
        <f t="shared" si="47"/>
        <v>1.4966</v>
      </c>
      <c r="R191" s="12">
        <f t="shared" si="48"/>
        <v>0</v>
      </c>
      <c r="BB191" s="10"/>
      <c r="BC191" s="30"/>
      <c r="BD191" s="10"/>
      <c r="BE191" s="10"/>
      <c r="BF191" s="10"/>
      <c r="BG191" s="10"/>
      <c r="BH191" s="8"/>
    </row>
    <row r="192" spans="7:60" ht="12.75">
      <c r="G192" s="2">
        <f t="shared" si="49"/>
        <v>360</v>
      </c>
      <c r="H192" s="2">
        <v>434.4</v>
      </c>
      <c r="I192" s="10">
        <v>0.01917</v>
      </c>
      <c r="J192" s="10">
        <v>1.2895</v>
      </c>
      <c r="K192" s="10">
        <v>412.67</v>
      </c>
      <c r="L192" s="10">
        <v>791.4</v>
      </c>
      <c r="M192" s="14">
        <f t="shared" si="46"/>
        <v>1204.07</v>
      </c>
      <c r="N192">
        <v>0.609</v>
      </c>
      <c r="O192">
        <v>0.8851</v>
      </c>
      <c r="P192">
        <f t="shared" si="47"/>
        <v>1.4941</v>
      </c>
      <c r="R192" s="12">
        <f t="shared" si="48"/>
        <v>0</v>
      </c>
      <c r="BB192" s="10"/>
      <c r="BC192" s="30"/>
      <c r="BD192" s="10"/>
      <c r="BE192" s="10"/>
      <c r="BF192" s="10"/>
      <c r="BG192" s="10"/>
      <c r="BH192" s="8"/>
    </row>
    <row r="193" spans="7:60" ht="12.75">
      <c r="G193" s="2">
        <f t="shared" si="49"/>
        <v>370</v>
      </c>
      <c r="H193" s="2">
        <v>437.03</v>
      </c>
      <c r="I193" s="10">
        <v>0.01921</v>
      </c>
      <c r="J193" s="10">
        <v>1.255</v>
      </c>
      <c r="K193" s="10">
        <v>415.59</v>
      </c>
      <c r="L193" s="10">
        <v>788.6</v>
      </c>
      <c r="M193" s="14">
        <f t="shared" si="46"/>
        <v>1204.19</v>
      </c>
      <c r="N193">
        <v>0.6122</v>
      </c>
      <c r="O193">
        <v>0.8794</v>
      </c>
      <c r="P193">
        <f t="shared" si="47"/>
        <v>1.4916</v>
      </c>
      <c r="R193" s="12">
        <f t="shared" si="48"/>
        <v>0</v>
      </c>
      <c r="BB193" s="10"/>
      <c r="BC193" s="30"/>
      <c r="BD193" s="10"/>
      <c r="BE193" s="10"/>
      <c r="BF193" s="10"/>
      <c r="BG193" s="10"/>
      <c r="BH193" s="8"/>
    </row>
    <row r="194" spans="7:60" ht="12.75">
      <c r="G194" s="2">
        <f t="shared" si="49"/>
        <v>380</v>
      </c>
      <c r="H194" s="2">
        <v>439.6</v>
      </c>
      <c r="I194" s="10">
        <v>0.01925</v>
      </c>
      <c r="J194" s="10">
        <v>1.2222</v>
      </c>
      <c r="K194" s="10">
        <v>418.45</v>
      </c>
      <c r="L194" s="10">
        <v>785.8</v>
      </c>
      <c r="M194" s="14">
        <f t="shared" si="46"/>
        <v>1204.25</v>
      </c>
      <c r="N194">
        <v>0.6153</v>
      </c>
      <c r="O194">
        <v>0.8738</v>
      </c>
      <c r="P194">
        <f t="shared" si="47"/>
        <v>1.4891</v>
      </c>
      <c r="R194" s="12">
        <f t="shared" si="48"/>
        <v>0</v>
      </c>
      <c r="BB194" s="10"/>
      <c r="BC194" s="30"/>
      <c r="BD194" s="10"/>
      <c r="BE194" s="10"/>
      <c r="BF194" s="10"/>
      <c r="BG194" s="10"/>
      <c r="BH194" s="8"/>
    </row>
    <row r="195" spans="7:60" ht="12.75">
      <c r="G195" s="2">
        <f t="shared" si="49"/>
        <v>390</v>
      </c>
      <c r="H195" s="2">
        <v>442.12</v>
      </c>
      <c r="I195" s="10">
        <v>0.0193</v>
      </c>
      <c r="J195" s="10">
        <v>1.191</v>
      </c>
      <c r="K195" s="10">
        <v>421.27</v>
      </c>
      <c r="L195" s="10">
        <v>783.1</v>
      </c>
      <c r="M195" s="14">
        <f t="shared" si="46"/>
        <v>1204.37</v>
      </c>
      <c r="N195">
        <v>0.6184</v>
      </c>
      <c r="O195">
        <v>0.8633</v>
      </c>
      <c r="P195">
        <f t="shared" si="47"/>
        <v>1.4817</v>
      </c>
      <c r="R195" s="12">
        <f t="shared" si="48"/>
        <v>0</v>
      </c>
      <c r="BB195" s="10"/>
      <c r="BC195" s="30"/>
      <c r="BD195" s="10"/>
      <c r="BE195" s="10"/>
      <c r="BF195" s="10"/>
      <c r="BG195" s="10"/>
      <c r="BH195" s="8"/>
    </row>
    <row r="196" spans="7:60" ht="12.75">
      <c r="G196" s="2">
        <f t="shared" si="49"/>
        <v>400</v>
      </c>
      <c r="H196" s="2">
        <v>444.59</v>
      </c>
      <c r="I196" s="10">
        <v>0.0193</v>
      </c>
      <c r="J196" s="10">
        <v>1.1613</v>
      </c>
      <c r="K196" s="10">
        <v>424</v>
      </c>
      <c r="L196" s="10">
        <v>780.5</v>
      </c>
      <c r="M196" s="14">
        <f t="shared" si="46"/>
        <v>1204.5</v>
      </c>
      <c r="N196">
        <v>0.6214</v>
      </c>
      <c r="O196">
        <v>0.863</v>
      </c>
      <c r="P196">
        <f t="shared" si="47"/>
        <v>1.4844</v>
      </c>
      <c r="R196" s="12">
        <f t="shared" si="48"/>
        <v>0</v>
      </c>
      <c r="BB196" s="10"/>
      <c r="BC196" s="30"/>
      <c r="BD196" s="10"/>
      <c r="BE196" s="10"/>
      <c r="BF196" s="10"/>
      <c r="BG196" s="10"/>
      <c r="BH196" s="8"/>
    </row>
    <row r="197" spans="7:60" ht="12.75">
      <c r="G197" s="2">
        <f t="shared" si="49"/>
        <v>410</v>
      </c>
      <c r="H197" s="2">
        <v>447.01</v>
      </c>
      <c r="I197" s="10">
        <v>0.0194</v>
      </c>
      <c r="J197" s="10">
        <v>1.133</v>
      </c>
      <c r="K197" s="10">
        <v>426.8</v>
      </c>
      <c r="L197" s="10">
        <v>777.7</v>
      </c>
      <c r="M197" s="14">
        <f t="shared" si="46"/>
        <v>1204.5</v>
      </c>
      <c r="N197">
        <v>0.6243</v>
      </c>
      <c r="O197">
        <v>0.8578</v>
      </c>
      <c r="P197">
        <f t="shared" si="47"/>
        <v>1.4821</v>
      </c>
      <c r="R197" s="12">
        <f t="shared" si="48"/>
        <v>0</v>
      </c>
      <c r="BB197" s="10"/>
      <c r="BC197" s="30"/>
      <c r="BD197" s="10"/>
      <c r="BE197" s="10"/>
      <c r="BF197" s="10"/>
      <c r="BG197" s="10"/>
      <c r="BH197" s="8"/>
    </row>
    <row r="198" spans="7:60" ht="12.75">
      <c r="G198" s="2">
        <f t="shared" si="49"/>
        <v>420</v>
      </c>
      <c r="H198" s="2">
        <v>449.39</v>
      </c>
      <c r="I198" s="10">
        <v>0.0194</v>
      </c>
      <c r="J198" s="10">
        <v>1.1061</v>
      </c>
      <c r="K198" s="10">
        <v>429.4</v>
      </c>
      <c r="L198" s="10">
        <v>775.2</v>
      </c>
      <c r="M198" s="14">
        <f aca="true" t="shared" si="50" ref="M198:M205">L198+K198</f>
        <v>1204.6</v>
      </c>
      <c r="N198">
        <v>0.6272</v>
      </c>
      <c r="O198">
        <v>0.8527</v>
      </c>
      <c r="P198">
        <f aca="true" t="shared" si="51" ref="P198:P213">N198+O198</f>
        <v>1.4799</v>
      </c>
      <c r="R198" s="12">
        <f aca="true" t="shared" si="52" ref="R198:R213">S198-Q198</f>
        <v>0</v>
      </c>
      <c r="BB198" s="10"/>
      <c r="BC198" s="30"/>
      <c r="BD198" s="10"/>
      <c r="BE198" s="10"/>
      <c r="BF198" s="10"/>
      <c r="BG198" s="10"/>
      <c r="BH198" s="8"/>
    </row>
    <row r="199" spans="7:60" ht="12.75">
      <c r="G199" s="2">
        <f t="shared" si="49"/>
        <v>430</v>
      </c>
      <c r="H199" s="2">
        <v>451.73</v>
      </c>
      <c r="I199" s="10">
        <v>0.0194</v>
      </c>
      <c r="J199" s="10">
        <v>1.0803</v>
      </c>
      <c r="K199" s="10">
        <v>432.1</v>
      </c>
      <c r="L199" s="10">
        <v>772.5</v>
      </c>
      <c r="M199" s="14">
        <f t="shared" si="50"/>
        <v>1204.6</v>
      </c>
      <c r="N199">
        <v>0.6301</v>
      </c>
      <c r="O199">
        <v>0.8476</v>
      </c>
      <c r="P199">
        <f t="shared" si="51"/>
        <v>1.4777</v>
      </c>
      <c r="R199" s="12">
        <f t="shared" si="52"/>
        <v>0</v>
      </c>
      <c r="BB199" s="10"/>
      <c r="BC199" s="30"/>
      <c r="BD199" s="10"/>
      <c r="BE199" s="10"/>
      <c r="BF199" s="10"/>
      <c r="BG199" s="10"/>
      <c r="BH199" s="8"/>
    </row>
    <row r="200" spans="7:60" ht="12.75">
      <c r="G200" s="2">
        <f t="shared" si="49"/>
        <v>440</v>
      </c>
      <c r="H200" s="2">
        <v>454.02</v>
      </c>
      <c r="I200" s="10">
        <v>0.0195</v>
      </c>
      <c r="J200" s="10">
        <v>1.0556</v>
      </c>
      <c r="K200" s="10">
        <v>434.6</v>
      </c>
      <c r="L200" s="10">
        <v>770</v>
      </c>
      <c r="M200" s="14">
        <f t="shared" si="50"/>
        <v>1204.6</v>
      </c>
      <c r="N200">
        <v>0.6329</v>
      </c>
      <c r="O200">
        <v>0.8426</v>
      </c>
      <c r="P200">
        <f t="shared" si="51"/>
        <v>1.4755</v>
      </c>
      <c r="R200" s="12">
        <f t="shared" si="52"/>
        <v>0</v>
      </c>
      <c r="BB200" s="10"/>
      <c r="BC200" s="30"/>
      <c r="BD200" s="10"/>
      <c r="BE200" s="10"/>
      <c r="BF200" s="10"/>
      <c r="BG200" s="10"/>
      <c r="BH200" s="8"/>
    </row>
    <row r="201" spans="7:60" ht="12.75">
      <c r="G201" s="2">
        <f t="shared" si="49"/>
        <v>450</v>
      </c>
      <c r="H201" s="2">
        <v>456.28</v>
      </c>
      <c r="I201" s="10">
        <v>0.0195</v>
      </c>
      <c r="J201" s="10">
        <v>1.032</v>
      </c>
      <c r="K201" s="10">
        <v>437.2</v>
      </c>
      <c r="L201" s="10">
        <v>767.4</v>
      </c>
      <c r="M201" s="14">
        <f t="shared" si="50"/>
        <v>1204.6</v>
      </c>
      <c r="N201">
        <v>0.6356</v>
      </c>
      <c r="O201">
        <v>0.8378</v>
      </c>
      <c r="P201">
        <f t="shared" si="51"/>
        <v>1.4734</v>
      </c>
      <c r="R201" s="12">
        <f t="shared" si="52"/>
        <v>0</v>
      </c>
      <c r="BB201" s="10"/>
      <c r="BC201" s="30"/>
      <c r="BD201" s="10"/>
      <c r="BE201" s="10"/>
      <c r="BF201" s="10"/>
      <c r="BG201" s="10"/>
      <c r="BH201" s="8"/>
    </row>
    <row r="202" spans="7:60" ht="12.75">
      <c r="G202" s="2">
        <f t="shared" si="49"/>
        <v>460</v>
      </c>
      <c r="H202" s="2">
        <v>458.5</v>
      </c>
      <c r="I202" s="10">
        <v>0.0196</v>
      </c>
      <c r="J202" s="10">
        <v>1.0094</v>
      </c>
      <c r="K202" s="10">
        <v>439.7</v>
      </c>
      <c r="L202" s="10">
        <v>764.9</v>
      </c>
      <c r="M202" s="14">
        <f t="shared" si="50"/>
        <v>1204.6</v>
      </c>
      <c r="N202">
        <v>0.6383</v>
      </c>
      <c r="O202">
        <v>0.833</v>
      </c>
      <c r="P202">
        <f t="shared" si="51"/>
        <v>1.4712999999999998</v>
      </c>
      <c r="R202" s="12">
        <f t="shared" si="52"/>
        <v>0</v>
      </c>
      <c r="BB202" s="10"/>
      <c r="BC202" s="30"/>
      <c r="BD202" s="10"/>
      <c r="BE202" s="10"/>
      <c r="BF202" s="10"/>
      <c r="BG202" s="10"/>
      <c r="BH202" s="8"/>
    </row>
    <row r="203" spans="7:60" ht="12.75">
      <c r="G203" s="2">
        <f t="shared" si="49"/>
        <v>470</v>
      </c>
      <c r="H203" s="2">
        <v>460.68</v>
      </c>
      <c r="I203" s="10">
        <v>0.0196</v>
      </c>
      <c r="J203" s="10">
        <v>0.9878</v>
      </c>
      <c r="K203" s="10">
        <v>442.2</v>
      </c>
      <c r="L203" s="10">
        <v>762.4</v>
      </c>
      <c r="M203" s="14">
        <f t="shared" si="50"/>
        <v>1204.6</v>
      </c>
      <c r="N203">
        <v>0.641</v>
      </c>
      <c r="O203">
        <v>0.8283</v>
      </c>
      <c r="P203">
        <f t="shared" si="51"/>
        <v>1.4693</v>
      </c>
      <c r="R203" s="12">
        <f t="shared" si="52"/>
        <v>0</v>
      </c>
      <c r="BB203" s="10"/>
      <c r="BC203" s="30"/>
      <c r="BD203" s="10"/>
      <c r="BE203" s="10"/>
      <c r="BF203" s="10"/>
      <c r="BG203" s="10"/>
      <c r="BH203" s="8"/>
    </row>
    <row r="204" spans="7:60" ht="12.75">
      <c r="G204" s="2">
        <f>G203+10</f>
        <v>480</v>
      </c>
      <c r="H204" s="2">
        <v>462.82</v>
      </c>
      <c r="I204" s="10">
        <v>0.0197</v>
      </c>
      <c r="J204" s="10">
        <v>0.967</v>
      </c>
      <c r="K204" s="10">
        <v>444.6</v>
      </c>
      <c r="L204" s="10">
        <v>759.9</v>
      </c>
      <c r="M204" s="14">
        <f t="shared" si="50"/>
        <v>1204.5</v>
      </c>
      <c r="N204">
        <v>0.6436</v>
      </c>
      <c r="O204">
        <v>0.8237</v>
      </c>
      <c r="P204">
        <f t="shared" si="51"/>
        <v>1.4672999999999998</v>
      </c>
      <c r="R204" s="12">
        <f t="shared" si="52"/>
        <v>0</v>
      </c>
      <c r="BB204" s="10"/>
      <c r="BC204" s="30"/>
      <c r="BD204" s="10"/>
      <c r="BE204" s="10"/>
      <c r="BF204" s="10"/>
      <c r="BG204" s="10"/>
      <c r="BH204" s="8"/>
    </row>
    <row r="205" spans="7:60" ht="12.75">
      <c r="G205" s="2">
        <f>G204+10</f>
        <v>490</v>
      </c>
      <c r="H205" s="2">
        <v>464.93</v>
      </c>
      <c r="I205" s="10">
        <v>0.0197</v>
      </c>
      <c r="J205" s="10">
        <v>0.947</v>
      </c>
      <c r="K205" s="10">
        <v>447</v>
      </c>
      <c r="L205" s="10">
        <v>757.5</v>
      </c>
      <c r="M205" s="14">
        <f t="shared" si="50"/>
        <v>1204.5</v>
      </c>
      <c r="N205">
        <v>0.6462</v>
      </c>
      <c r="O205">
        <v>0.8191</v>
      </c>
      <c r="P205">
        <f t="shared" si="51"/>
        <v>1.4653</v>
      </c>
      <c r="R205" s="12">
        <f t="shared" si="52"/>
        <v>0</v>
      </c>
      <c r="BB205" s="10"/>
      <c r="BC205" s="30"/>
      <c r="BD205" s="10"/>
      <c r="BE205" s="10"/>
      <c r="BF205" s="10"/>
      <c r="BG205" s="10"/>
      <c r="BH205" s="8"/>
    </row>
    <row r="206" spans="7:60" ht="12.75">
      <c r="G206" s="2">
        <f>G205+10</f>
        <v>500</v>
      </c>
      <c r="H206" s="2">
        <v>467.01</v>
      </c>
      <c r="I206" s="10">
        <v>0.0197</v>
      </c>
      <c r="J206" s="10">
        <v>0.9278</v>
      </c>
      <c r="K206" s="10">
        <v>449.4</v>
      </c>
      <c r="L206" s="10">
        <v>755</v>
      </c>
      <c r="M206" s="14">
        <f aca="true" t="shared" si="53" ref="M206:M231">L206+K206</f>
        <v>1204.4</v>
      </c>
      <c r="N206">
        <v>0.6487</v>
      </c>
      <c r="O206">
        <v>0.8147</v>
      </c>
      <c r="P206">
        <f t="shared" si="51"/>
        <v>1.4634</v>
      </c>
      <c r="R206" s="12">
        <f t="shared" si="52"/>
        <v>0</v>
      </c>
      <c r="BB206" s="10"/>
      <c r="BC206" s="30"/>
      <c r="BD206" s="10"/>
      <c r="BE206" s="10"/>
      <c r="BF206" s="10"/>
      <c r="BG206" s="10"/>
      <c r="BH206" s="8"/>
    </row>
    <row r="207" spans="7:60" ht="12.75">
      <c r="G207" s="2">
        <f>G206+20</f>
        <v>520</v>
      </c>
      <c r="H207" s="2">
        <v>471.07</v>
      </c>
      <c r="I207" s="10">
        <v>0.0198</v>
      </c>
      <c r="J207" s="10">
        <v>0.8915</v>
      </c>
      <c r="K207" s="10">
        <v>454.1</v>
      </c>
      <c r="L207" s="10">
        <v>750.1</v>
      </c>
      <c r="M207" s="14">
        <f t="shared" si="53"/>
        <v>1204.2</v>
      </c>
      <c r="N207">
        <v>0.6536</v>
      </c>
      <c r="O207">
        <v>0.806</v>
      </c>
      <c r="P207">
        <f t="shared" si="51"/>
        <v>1.4596</v>
      </c>
      <c r="R207" s="12">
        <f t="shared" si="52"/>
        <v>0</v>
      </c>
      <c r="BB207" s="10"/>
      <c r="BC207" s="30"/>
      <c r="BD207" s="10"/>
      <c r="BE207" s="10"/>
      <c r="BF207" s="10"/>
      <c r="BG207" s="10"/>
      <c r="BH207" s="8"/>
    </row>
    <row r="208" spans="7:60" ht="12.75">
      <c r="G208" s="2">
        <f aca="true" t="shared" si="54" ref="G208:G223">G207+20</f>
        <v>540</v>
      </c>
      <c r="H208" s="2">
        <v>475.01</v>
      </c>
      <c r="I208" s="10">
        <v>0.0199</v>
      </c>
      <c r="J208" s="10">
        <v>0.8578</v>
      </c>
      <c r="K208" s="10">
        <v>458.6</v>
      </c>
      <c r="L208" s="10">
        <v>745.4</v>
      </c>
      <c r="M208" s="14">
        <f t="shared" si="53"/>
        <v>1204</v>
      </c>
      <c r="N208">
        <v>0.6584</v>
      </c>
      <c r="O208">
        <v>0.7976</v>
      </c>
      <c r="P208">
        <f t="shared" si="51"/>
        <v>1.456</v>
      </c>
      <c r="R208" s="12">
        <f t="shared" si="52"/>
        <v>0</v>
      </c>
      <c r="BB208" s="10"/>
      <c r="BC208" s="30"/>
      <c r="BD208" s="10"/>
      <c r="BE208" s="10"/>
      <c r="BF208" s="10"/>
      <c r="BG208" s="10"/>
      <c r="BH208" s="8"/>
    </row>
    <row r="209" spans="7:60" ht="12.75">
      <c r="G209" s="2">
        <f t="shared" si="54"/>
        <v>560</v>
      </c>
      <c r="H209" s="2">
        <v>478.85</v>
      </c>
      <c r="I209" s="10">
        <v>0.02</v>
      </c>
      <c r="J209" s="10">
        <v>0.8265</v>
      </c>
      <c r="K209" s="10">
        <v>463</v>
      </c>
      <c r="L209" s="10">
        <v>740.8</v>
      </c>
      <c r="M209" s="14">
        <f t="shared" si="53"/>
        <v>1203.8</v>
      </c>
      <c r="N209">
        <v>0.6631</v>
      </c>
      <c r="O209">
        <v>0.7893</v>
      </c>
      <c r="P209">
        <f t="shared" si="51"/>
        <v>1.4524</v>
      </c>
      <c r="R209" s="12">
        <f t="shared" si="52"/>
        <v>0</v>
      </c>
      <c r="BB209" s="10"/>
      <c r="BC209" s="30"/>
      <c r="BD209" s="10"/>
      <c r="BE209" s="10"/>
      <c r="BF209" s="10"/>
      <c r="BG209" s="10"/>
      <c r="BH209" s="8"/>
    </row>
    <row r="210" spans="7:60" ht="12.75">
      <c r="G210" s="2">
        <f t="shared" si="54"/>
        <v>580</v>
      </c>
      <c r="H210" s="2">
        <v>482.58</v>
      </c>
      <c r="I210" s="10">
        <v>0.0201</v>
      </c>
      <c r="J210" s="10">
        <v>0.7973</v>
      </c>
      <c r="K210" s="10">
        <v>467.4</v>
      </c>
      <c r="L210" s="10">
        <v>736.1</v>
      </c>
      <c r="M210" s="14">
        <f t="shared" si="53"/>
        <v>1203.5</v>
      </c>
      <c r="N210">
        <v>0.6676</v>
      </c>
      <c r="O210">
        <v>0.7813</v>
      </c>
      <c r="P210">
        <f t="shared" si="51"/>
        <v>1.4489</v>
      </c>
      <c r="R210" s="12">
        <f t="shared" si="52"/>
        <v>0</v>
      </c>
      <c r="BB210" s="10"/>
      <c r="BC210" s="30"/>
      <c r="BD210" s="10"/>
      <c r="BE210" s="10"/>
      <c r="BF210" s="10"/>
      <c r="BG210" s="10"/>
      <c r="BH210" s="8"/>
    </row>
    <row r="211" spans="7:60" ht="12.75">
      <c r="G211" s="2">
        <f t="shared" si="54"/>
        <v>600</v>
      </c>
      <c r="H211" s="2">
        <v>486.21</v>
      </c>
      <c r="I211" s="10">
        <v>0.0201</v>
      </c>
      <c r="J211" s="10">
        <v>0.7698</v>
      </c>
      <c r="K211" s="10">
        <v>471.6</v>
      </c>
      <c r="L211" s="10">
        <v>731.6</v>
      </c>
      <c r="M211" s="14">
        <f t="shared" si="53"/>
        <v>1203.2</v>
      </c>
      <c r="N211">
        <v>0.672</v>
      </c>
      <c r="O211">
        <v>0.7734</v>
      </c>
      <c r="P211">
        <f t="shared" si="51"/>
        <v>1.4454</v>
      </c>
      <c r="R211" s="12">
        <f t="shared" si="52"/>
        <v>0</v>
      </c>
      <c r="BB211" s="10"/>
      <c r="BC211" s="30"/>
      <c r="BD211" s="10"/>
      <c r="BE211" s="10"/>
      <c r="BF211" s="10"/>
      <c r="BG211" s="10"/>
      <c r="BH211" s="8"/>
    </row>
    <row r="212" spans="7:60" ht="12.75">
      <c r="G212" s="2">
        <f t="shared" si="54"/>
        <v>620</v>
      </c>
      <c r="H212" s="2">
        <v>489.75</v>
      </c>
      <c r="I212" s="10">
        <v>0.0202</v>
      </c>
      <c r="J212" s="10">
        <v>0.744</v>
      </c>
      <c r="K212" s="10">
        <v>475.7</v>
      </c>
      <c r="L212" s="10">
        <v>727.2</v>
      </c>
      <c r="M212" s="14">
        <f t="shared" si="53"/>
        <v>1202.9</v>
      </c>
      <c r="N212">
        <v>0.6763</v>
      </c>
      <c r="O212">
        <v>0.7658</v>
      </c>
      <c r="P212">
        <f t="shared" si="51"/>
        <v>1.4421</v>
      </c>
      <c r="R212" s="12">
        <f t="shared" si="52"/>
        <v>0</v>
      </c>
      <c r="BB212" s="10"/>
      <c r="BC212" s="30"/>
      <c r="BD212" s="10"/>
      <c r="BE212" s="10"/>
      <c r="BF212" s="10"/>
      <c r="BG212" s="10"/>
      <c r="BH212" s="8"/>
    </row>
    <row r="213" spans="7:60" ht="12.75">
      <c r="G213" s="2">
        <f t="shared" si="54"/>
        <v>640</v>
      </c>
      <c r="H213" s="2">
        <v>493.21</v>
      </c>
      <c r="I213" s="10">
        <v>0.0203</v>
      </c>
      <c r="J213" s="10">
        <v>0.7198</v>
      </c>
      <c r="K213" s="10">
        <v>479.8</v>
      </c>
      <c r="L213" s="10">
        <v>722.7</v>
      </c>
      <c r="M213" s="14">
        <f t="shared" si="53"/>
        <v>1202.5</v>
      </c>
      <c r="N213">
        <v>0.6805</v>
      </c>
      <c r="O213">
        <v>0.7584</v>
      </c>
      <c r="P213">
        <f t="shared" si="51"/>
        <v>1.4388999999999998</v>
      </c>
      <c r="R213" s="12">
        <f t="shared" si="52"/>
        <v>0</v>
      </c>
      <c r="BB213" s="10"/>
      <c r="BC213" s="30"/>
      <c r="BD213" s="10"/>
      <c r="BE213" s="10"/>
      <c r="BF213" s="10"/>
      <c r="BG213" s="10"/>
      <c r="BH213" s="8"/>
    </row>
    <row r="214" spans="7:60" ht="12.75">
      <c r="G214" s="2">
        <f t="shared" si="54"/>
        <v>660</v>
      </c>
      <c r="H214" s="2">
        <v>496.58</v>
      </c>
      <c r="I214" s="10">
        <v>0.0204</v>
      </c>
      <c r="J214" s="10">
        <v>0.6971</v>
      </c>
      <c r="K214" s="10">
        <v>483.8</v>
      </c>
      <c r="L214" s="10">
        <v>718.3</v>
      </c>
      <c r="M214" s="14">
        <f t="shared" si="53"/>
        <v>1202.1</v>
      </c>
      <c r="N214">
        <v>0.6846</v>
      </c>
      <c r="O214">
        <v>0.7512</v>
      </c>
      <c r="P214">
        <f aca="true" t="shared" si="55" ref="P214:P229">N214+O214</f>
        <v>1.4358</v>
      </c>
      <c r="R214" s="12">
        <f aca="true" t="shared" si="56" ref="R214:R229">S214-Q214</f>
        <v>0</v>
      </c>
      <c r="BB214" s="10"/>
      <c r="BC214" s="30"/>
      <c r="BD214" s="10"/>
      <c r="BE214" s="10"/>
      <c r="BF214" s="10"/>
      <c r="BG214" s="10"/>
      <c r="BH214" s="8"/>
    </row>
    <row r="215" spans="7:60" ht="12.75">
      <c r="G215" s="2">
        <f t="shared" si="54"/>
        <v>680</v>
      </c>
      <c r="H215" s="2">
        <v>499.88</v>
      </c>
      <c r="I215" s="10">
        <v>0.0204</v>
      </c>
      <c r="J215" s="10">
        <v>0.6757</v>
      </c>
      <c r="K215" s="10">
        <v>487.7</v>
      </c>
      <c r="L215" s="10">
        <v>714</v>
      </c>
      <c r="M215" s="14">
        <f t="shared" si="53"/>
        <v>1201.7</v>
      </c>
      <c r="N215">
        <v>0.6886</v>
      </c>
      <c r="O215">
        <v>0.7441</v>
      </c>
      <c r="P215">
        <f t="shared" si="55"/>
        <v>1.4327</v>
      </c>
      <c r="R215" s="12">
        <f t="shared" si="56"/>
        <v>0</v>
      </c>
      <c r="BB215" s="10"/>
      <c r="BC215" s="30"/>
      <c r="BD215" s="10"/>
      <c r="BE215" s="10"/>
      <c r="BF215" s="10"/>
      <c r="BG215" s="10"/>
      <c r="BH215" s="8"/>
    </row>
    <row r="216" spans="7:60" ht="12.75">
      <c r="G216" s="2">
        <f t="shared" si="54"/>
        <v>700</v>
      </c>
      <c r="H216" s="2">
        <v>503.1</v>
      </c>
      <c r="I216" s="10">
        <v>0.0205</v>
      </c>
      <c r="J216" s="10">
        <v>0.6554</v>
      </c>
      <c r="K216" s="10">
        <v>491.5</v>
      </c>
      <c r="L216" s="10">
        <v>709.7</v>
      </c>
      <c r="M216" s="14">
        <f t="shared" si="53"/>
        <v>1201.2</v>
      </c>
      <c r="N216">
        <v>0.6925</v>
      </c>
      <c r="O216">
        <v>0.7371</v>
      </c>
      <c r="P216">
        <f t="shared" si="55"/>
        <v>1.4296</v>
      </c>
      <c r="R216" s="12">
        <f t="shared" si="56"/>
        <v>0</v>
      </c>
      <c r="BB216" s="10"/>
      <c r="BC216" s="30"/>
      <c r="BD216" s="10"/>
      <c r="BE216" s="10"/>
      <c r="BF216" s="10"/>
      <c r="BG216" s="10"/>
      <c r="BH216" s="8"/>
    </row>
    <row r="217" spans="7:60" ht="12.75">
      <c r="G217" s="2">
        <f t="shared" si="54"/>
        <v>720</v>
      </c>
      <c r="H217" s="2">
        <v>506.25</v>
      </c>
      <c r="I217" s="10">
        <v>0.0206</v>
      </c>
      <c r="J217" s="10">
        <v>0.6362</v>
      </c>
      <c r="K217" s="10">
        <v>495.3</v>
      </c>
      <c r="L217" s="10">
        <v>705.4</v>
      </c>
      <c r="M217" s="14">
        <f t="shared" si="53"/>
        <v>1200.7</v>
      </c>
      <c r="N217">
        <v>0.6963</v>
      </c>
      <c r="O217">
        <v>0.7303</v>
      </c>
      <c r="P217">
        <f t="shared" si="55"/>
        <v>1.4266</v>
      </c>
      <c r="R217" s="12">
        <f t="shared" si="56"/>
        <v>0</v>
      </c>
      <c r="BB217" s="10"/>
      <c r="BC217" s="30"/>
      <c r="BD217" s="10"/>
      <c r="BE217" s="10"/>
      <c r="BF217" s="10"/>
      <c r="BG217" s="10"/>
      <c r="BH217" s="8"/>
    </row>
    <row r="218" spans="7:60" ht="12.75">
      <c r="G218" s="2">
        <f t="shared" si="54"/>
        <v>740</v>
      </c>
      <c r="H218" s="2">
        <v>509.34</v>
      </c>
      <c r="I218" s="10">
        <v>0.0207</v>
      </c>
      <c r="J218" s="10">
        <v>0.618</v>
      </c>
      <c r="K218" s="10">
        <v>499</v>
      </c>
      <c r="L218" s="10">
        <v>701.2</v>
      </c>
      <c r="M218" s="14">
        <f t="shared" si="53"/>
        <v>1200.2</v>
      </c>
      <c r="N218">
        <v>0.7001</v>
      </c>
      <c r="O218">
        <v>0.7237</v>
      </c>
      <c r="P218">
        <f t="shared" si="55"/>
        <v>1.4238</v>
      </c>
      <c r="R218" s="12">
        <f t="shared" si="56"/>
        <v>0</v>
      </c>
      <c r="BB218" s="10"/>
      <c r="BC218" s="30"/>
      <c r="BD218" s="10"/>
      <c r="BE218" s="10"/>
      <c r="BF218" s="10"/>
      <c r="BG218" s="10"/>
      <c r="BH218" s="8"/>
    </row>
    <row r="219" spans="7:60" ht="12.75">
      <c r="G219" s="2">
        <f t="shared" si="54"/>
        <v>760</v>
      </c>
      <c r="H219" s="2">
        <v>512.36</v>
      </c>
      <c r="I219" s="10">
        <v>0.0207</v>
      </c>
      <c r="J219" s="10">
        <v>0.6007</v>
      </c>
      <c r="K219" s="10">
        <v>502.6</v>
      </c>
      <c r="L219" s="10">
        <v>697.1</v>
      </c>
      <c r="M219" s="14">
        <f t="shared" si="53"/>
        <v>1199.7</v>
      </c>
      <c r="N219">
        <v>0.7037</v>
      </c>
      <c r="O219">
        <v>0.7172</v>
      </c>
      <c r="P219">
        <f t="shared" si="55"/>
        <v>1.4209</v>
      </c>
      <c r="R219" s="12">
        <f t="shared" si="56"/>
        <v>0</v>
      </c>
      <c r="BB219" s="10"/>
      <c r="BC219" s="30"/>
      <c r="BD219" s="10"/>
      <c r="BE219" s="10"/>
      <c r="BF219" s="10"/>
      <c r="BG219" s="10"/>
      <c r="BH219" s="8"/>
    </row>
    <row r="220" spans="7:60" ht="12.75">
      <c r="G220" s="2">
        <f t="shared" si="54"/>
        <v>780</v>
      </c>
      <c r="H220" s="2">
        <v>515.33</v>
      </c>
      <c r="I220" s="10">
        <v>0.0208</v>
      </c>
      <c r="J220" s="10">
        <v>0.5843</v>
      </c>
      <c r="K220" s="11">
        <v>506.2</v>
      </c>
      <c r="L220" s="10">
        <v>692.9</v>
      </c>
      <c r="M220" s="14">
        <f t="shared" si="53"/>
        <v>1199.1</v>
      </c>
      <c r="N220">
        <v>0.7073</v>
      </c>
      <c r="O220">
        <v>0.7108</v>
      </c>
      <c r="P220">
        <f t="shared" si="55"/>
        <v>1.4181</v>
      </c>
      <c r="R220" s="12">
        <f t="shared" si="56"/>
        <v>0</v>
      </c>
      <c r="BB220" s="10"/>
      <c r="BC220" s="30"/>
      <c r="BD220" s="10"/>
      <c r="BE220" s="10"/>
      <c r="BF220" s="10"/>
      <c r="BG220" s="10"/>
      <c r="BH220" s="8"/>
    </row>
    <row r="221" spans="7:60" ht="12.75">
      <c r="G221" s="2">
        <f t="shared" si="54"/>
        <v>800</v>
      </c>
      <c r="H221" s="2">
        <v>518.23</v>
      </c>
      <c r="I221" s="10">
        <v>0.0209</v>
      </c>
      <c r="J221" s="10">
        <v>0.5687</v>
      </c>
      <c r="K221" s="10">
        <v>509.7</v>
      </c>
      <c r="L221" s="10">
        <v>688.9</v>
      </c>
      <c r="M221" s="14">
        <f t="shared" si="53"/>
        <v>1198.6</v>
      </c>
      <c r="N221">
        <v>0.7108</v>
      </c>
      <c r="O221">
        <v>0.7045</v>
      </c>
      <c r="P221">
        <f t="shared" si="55"/>
        <v>1.4153</v>
      </c>
      <c r="R221" s="12">
        <f t="shared" si="56"/>
        <v>0</v>
      </c>
      <c r="BB221" s="10"/>
      <c r="BC221" s="30"/>
      <c r="BD221" s="10"/>
      <c r="BE221" s="10"/>
      <c r="BF221" s="10"/>
      <c r="BG221" s="10"/>
      <c r="BH221" s="8"/>
    </row>
    <row r="222" spans="7:60" ht="12.75">
      <c r="G222" s="2">
        <f t="shared" si="54"/>
        <v>820</v>
      </c>
      <c r="H222" s="2">
        <v>521.08</v>
      </c>
      <c r="I222" s="10">
        <v>0.0209</v>
      </c>
      <c r="J222" s="10">
        <v>0.5538</v>
      </c>
      <c r="K222" s="10">
        <v>513.2</v>
      </c>
      <c r="L222" s="10">
        <v>684.8</v>
      </c>
      <c r="M222" s="14">
        <f t="shared" si="53"/>
        <v>1198</v>
      </c>
      <c r="N222">
        <v>0.7143</v>
      </c>
      <c r="O222">
        <v>0.6983</v>
      </c>
      <c r="P222">
        <f t="shared" si="55"/>
        <v>1.4126</v>
      </c>
      <c r="R222" s="12">
        <f t="shared" si="56"/>
        <v>0</v>
      </c>
      <c r="BB222" s="10"/>
      <c r="BC222" s="30"/>
      <c r="BD222" s="10"/>
      <c r="BE222" s="10"/>
      <c r="BF222" s="10"/>
      <c r="BG222" s="10"/>
      <c r="BH222" s="8"/>
    </row>
    <row r="223" spans="7:60" ht="12.75">
      <c r="G223" s="2">
        <f t="shared" si="54"/>
        <v>840</v>
      </c>
      <c r="H223" s="2">
        <v>523.88</v>
      </c>
      <c r="I223" s="10">
        <v>0.021</v>
      </c>
      <c r="J223" s="10">
        <v>0.5396</v>
      </c>
      <c r="K223" s="10">
        <v>516.6</v>
      </c>
      <c r="L223" s="10">
        <v>680.8</v>
      </c>
      <c r="M223" s="14">
        <f t="shared" si="53"/>
        <v>1197.4</v>
      </c>
      <c r="N223">
        <v>0.7177</v>
      </c>
      <c r="O223">
        <v>0.6922</v>
      </c>
      <c r="P223">
        <f t="shared" si="55"/>
        <v>1.4099</v>
      </c>
      <c r="R223" s="12">
        <f t="shared" si="56"/>
        <v>0</v>
      </c>
      <c r="BB223" s="10"/>
      <c r="BC223" s="30"/>
      <c r="BD223" s="10"/>
      <c r="BE223" s="10"/>
      <c r="BF223" s="10"/>
      <c r="BG223" s="10"/>
      <c r="BH223" s="8"/>
    </row>
    <row r="224" spans="7:60" ht="12.75">
      <c r="G224" s="2">
        <f aca="true" t="shared" si="57" ref="G224:G231">G223+20</f>
        <v>860</v>
      </c>
      <c r="H224" s="2">
        <v>526.63</v>
      </c>
      <c r="I224" s="10">
        <v>0.0211</v>
      </c>
      <c r="J224" s="10">
        <v>0.526</v>
      </c>
      <c r="K224" s="10">
        <v>520</v>
      </c>
      <c r="L224" s="10">
        <v>676.8</v>
      </c>
      <c r="M224" s="14">
        <f t="shared" si="53"/>
        <v>1196.8</v>
      </c>
      <c r="N224">
        <v>0.721</v>
      </c>
      <c r="O224">
        <v>0.6862</v>
      </c>
      <c r="P224">
        <f t="shared" si="55"/>
        <v>1.4072</v>
      </c>
      <c r="R224" s="12">
        <f t="shared" si="56"/>
        <v>0</v>
      </c>
      <c r="BB224" s="10"/>
      <c r="BC224" s="30"/>
      <c r="BD224" s="10"/>
      <c r="BE224" s="10"/>
      <c r="BF224" s="10"/>
      <c r="BG224" s="10"/>
      <c r="BH224" s="8"/>
    </row>
    <row r="225" spans="7:60" ht="12.75">
      <c r="G225" s="2">
        <f t="shared" si="57"/>
        <v>880</v>
      </c>
      <c r="H225" s="2">
        <v>529.33</v>
      </c>
      <c r="I225" s="10">
        <v>0.0212</v>
      </c>
      <c r="J225" s="10">
        <v>0.513</v>
      </c>
      <c r="K225" s="10">
        <v>523.3</v>
      </c>
      <c r="L225" s="10">
        <v>672.8</v>
      </c>
      <c r="M225" s="14">
        <f t="shared" si="53"/>
        <v>1196.1</v>
      </c>
      <c r="N225">
        <v>0.7243</v>
      </c>
      <c r="O225">
        <v>0.6803</v>
      </c>
      <c r="P225">
        <f t="shared" si="55"/>
        <v>1.4046</v>
      </c>
      <c r="R225" s="12">
        <f t="shared" si="56"/>
        <v>0</v>
      </c>
      <c r="BB225" s="10"/>
      <c r="BC225" s="30"/>
      <c r="BD225" s="10"/>
      <c r="BE225" s="10"/>
      <c r="BF225" s="10"/>
      <c r="BG225" s="10"/>
      <c r="BH225" s="8"/>
    </row>
    <row r="226" spans="7:60" ht="12.75">
      <c r="G226" s="2">
        <f t="shared" si="57"/>
        <v>900</v>
      </c>
      <c r="H226" s="2">
        <v>531.98</v>
      </c>
      <c r="I226" s="10">
        <v>0.0212</v>
      </c>
      <c r="J226" s="10">
        <v>0.5006</v>
      </c>
      <c r="K226" s="10">
        <v>526.6</v>
      </c>
      <c r="L226" s="10">
        <v>668.8</v>
      </c>
      <c r="M226" s="14">
        <f t="shared" si="53"/>
        <v>1195.4</v>
      </c>
      <c r="N226">
        <v>0.7275</v>
      </c>
      <c r="O226">
        <v>0.6744</v>
      </c>
      <c r="P226">
        <f t="shared" si="55"/>
        <v>1.4019</v>
      </c>
      <c r="R226" s="12">
        <f t="shared" si="56"/>
        <v>0</v>
      </c>
      <c r="BB226" s="10"/>
      <c r="BC226" s="30"/>
      <c r="BD226" s="10"/>
      <c r="BE226" s="10"/>
      <c r="BF226" s="10"/>
      <c r="BG226" s="10"/>
      <c r="BH226" s="8"/>
    </row>
    <row r="227" spans="7:60" ht="12.75">
      <c r="G227" s="2">
        <f t="shared" si="57"/>
        <v>920</v>
      </c>
      <c r="H227" s="2">
        <v>534.59</v>
      </c>
      <c r="I227" s="10">
        <v>0.0213</v>
      </c>
      <c r="J227" s="10">
        <v>0.4886</v>
      </c>
      <c r="K227" s="10">
        <v>529.8</v>
      </c>
      <c r="L227" s="10">
        <v>664.9</v>
      </c>
      <c r="M227" s="14">
        <f t="shared" si="53"/>
        <v>1194.6999999999998</v>
      </c>
      <c r="N227">
        <v>0.7307</v>
      </c>
      <c r="O227">
        <v>0.6687</v>
      </c>
      <c r="P227">
        <f t="shared" si="55"/>
        <v>1.3994</v>
      </c>
      <c r="R227" s="12">
        <f t="shared" si="56"/>
        <v>0</v>
      </c>
      <c r="BB227" s="10"/>
      <c r="BC227" s="30"/>
      <c r="BD227" s="10"/>
      <c r="BE227" s="10"/>
      <c r="BF227" s="10"/>
      <c r="BG227" s="10"/>
      <c r="BH227" s="8"/>
    </row>
    <row r="228" spans="7:60" ht="12.75">
      <c r="G228" s="2">
        <f t="shared" si="57"/>
        <v>940</v>
      </c>
      <c r="H228" s="2">
        <v>537.16</v>
      </c>
      <c r="I228" s="10">
        <v>0.0214</v>
      </c>
      <c r="J228" s="10">
        <v>0.4772</v>
      </c>
      <c r="K228" s="10">
        <v>533</v>
      </c>
      <c r="L228" s="10">
        <v>661</v>
      </c>
      <c r="M228" s="14">
        <f t="shared" si="53"/>
        <v>1194</v>
      </c>
      <c r="N228">
        <v>0.7339</v>
      </c>
      <c r="O228">
        <v>0.6631</v>
      </c>
      <c r="P228">
        <f t="shared" si="55"/>
        <v>1.397</v>
      </c>
      <c r="R228" s="12">
        <f t="shared" si="56"/>
        <v>0</v>
      </c>
      <c r="BB228" s="10"/>
      <c r="BC228" s="30"/>
      <c r="BD228" s="10"/>
      <c r="BE228" s="10"/>
      <c r="BF228" s="10"/>
      <c r="BG228" s="10"/>
      <c r="BH228" s="8"/>
    </row>
    <row r="229" spans="7:60" ht="12.75">
      <c r="G229" s="2">
        <f t="shared" si="57"/>
        <v>960</v>
      </c>
      <c r="H229" s="2">
        <v>539.68</v>
      </c>
      <c r="I229" s="10">
        <v>0.0214</v>
      </c>
      <c r="J229" s="10">
        <v>0.4663</v>
      </c>
      <c r="K229" s="10">
        <v>536.2</v>
      </c>
      <c r="L229" s="10">
        <v>657.1</v>
      </c>
      <c r="M229" s="14">
        <f t="shared" si="53"/>
        <v>1193.3000000000002</v>
      </c>
      <c r="N229">
        <v>0.737</v>
      </c>
      <c r="O229">
        <v>0.6576</v>
      </c>
      <c r="P229">
        <f t="shared" si="55"/>
        <v>1.3946</v>
      </c>
      <c r="R229" s="12">
        <f t="shared" si="56"/>
        <v>0</v>
      </c>
      <c r="BB229" s="10"/>
      <c r="BC229" s="30"/>
      <c r="BD229" s="10"/>
      <c r="BE229" s="10"/>
      <c r="BF229" s="10"/>
      <c r="BG229" s="10"/>
      <c r="BH229" s="8"/>
    </row>
    <row r="230" spans="7:60" ht="12.75">
      <c r="G230" s="2">
        <f t="shared" si="57"/>
        <v>980</v>
      </c>
      <c r="H230" s="2">
        <v>542.17</v>
      </c>
      <c r="I230" s="10">
        <v>0.0215</v>
      </c>
      <c r="J230" s="10">
        <v>0.4557</v>
      </c>
      <c r="K230" s="10">
        <v>539.3</v>
      </c>
      <c r="L230" s="10">
        <v>653.3</v>
      </c>
      <c r="M230" s="14">
        <f t="shared" si="53"/>
        <v>1192.6</v>
      </c>
      <c r="N230">
        <v>0.74</v>
      </c>
      <c r="O230">
        <v>0.6521</v>
      </c>
      <c r="P230">
        <f>N230+O230</f>
        <v>1.3921000000000001</v>
      </c>
      <c r="R230" s="12">
        <f>S230-Q230</f>
        <v>0</v>
      </c>
      <c r="BB230" s="10"/>
      <c r="BC230" s="30"/>
      <c r="BD230" s="10"/>
      <c r="BE230" s="10"/>
      <c r="BF230" s="10"/>
      <c r="BG230" s="10"/>
      <c r="BH230" s="8"/>
    </row>
    <row r="231" spans="7:60" ht="12.75">
      <c r="G231" s="2">
        <f t="shared" si="57"/>
        <v>1000</v>
      </c>
      <c r="H231" s="2">
        <v>544.61</v>
      </c>
      <c r="I231" s="10">
        <v>0.0216</v>
      </c>
      <c r="J231" s="10">
        <v>0.4456</v>
      </c>
      <c r="K231" s="10">
        <v>542.4</v>
      </c>
      <c r="L231" s="10">
        <v>649.4</v>
      </c>
      <c r="M231" s="14">
        <f t="shared" si="53"/>
        <v>1191.8</v>
      </c>
      <c r="N231">
        <v>0.743</v>
      </c>
      <c r="O231">
        <v>0.6467</v>
      </c>
      <c r="P231">
        <f>N231+O231</f>
        <v>1.3897</v>
      </c>
      <c r="R231" s="12">
        <f>S231-Q231</f>
        <v>0</v>
      </c>
      <c r="BB231" s="10"/>
      <c r="BC231" s="30"/>
      <c r="BD231" s="10"/>
      <c r="BE231" s="10"/>
      <c r="BF231" s="10"/>
      <c r="BG231" s="10"/>
      <c r="BH231" s="8"/>
    </row>
    <row r="232" spans="7:60" ht="12.75">
      <c r="G232" s="2"/>
      <c r="I232" s="10"/>
      <c r="J232" s="10"/>
      <c r="K232" s="10"/>
      <c r="L232" s="10"/>
      <c r="M232" s="10"/>
      <c r="R232" s="12"/>
      <c r="BB232" s="10"/>
      <c r="BC232" s="30"/>
      <c r="BD232" s="10"/>
      <c r="BE232" s="10"/>
      <c r="BF232" s="10"/>
      <c r="BG232" s="10"/>
      <c r="BH232" s="8"/>
    </row>
    <row r="233" spans="7:60" ht="12.75">
      <c r="G233" s="2"/>
      <c r="I233" s="10"/>
      <c r="J233" s="10"/>
      <c r="K233" s="10"/>
      <c r="L233" s="10"/>
      <c r="M233" s="10"/>
      <c r="R233" s="12"/>
      <c r="BB233" s="10"/>
      <c r="BC233" s="30"/>
      <c r="BD233" s="10"/>
      <c r="BE233" s="10"/>
      <c r="BF233" s="10"/>
      <c r="BG233" s="10"/>
      <c r="BH233" s="8"/>
    </row>
    <row r="234" spans="7:60" ht="12.75">
      <c r="G234" s="2"/>
      <c r="I234" s="10"/>
      <c r="J234" s="10"/>
      <c r="K234" s="10"/>
      <c r="L234" s="10"/>
      <c r="M234" s="10"/>
      <c r="R234" s="12"/>
      <c r="BB234" s="10"/>
      <c r="BC234" s="30"/>
      <c r="BD234" s="10"/>
      <c r="BE234" s="10"/>
      <c r="BF234" s="10"/>
      <c r="BG234" s="10"/>
      <c r="BH234" s="8"/>
    </row>
    <row r="235" spans="7:60" ht="12.75">
      <c r="G235" s="2"/>
      <c r="I235" s="10"/>
      <c r="J235" s="10"/>
      <c r="K235" s="10"/>
      <c r="L235" s="10"/>
      <c r="M235" s="10"/>
      <c r="R235" s="12"/>
      <c r="BB235" s="10"/>
      <c r="BC235" s="30"/>
      <c r="BD235" s="10"/>
      <c r="BE235" s="10"/>
      <c r="BF235" s="10"/>
      <c r="BG235" s="10"/>
      <c r="BH235" s="8"/>
    </row>
    <row r="236" spans="7:60" ht="12.75">
      <c r="G236" s="2"/>
      <c r="I236" s="10"/>
      <c r="J236" s="10"/>
      <c r="K236" s="10"/>
      <c r="L236" s="10"/>
      <c r="M236" s="10"/>
      <c r="R236" s="12"/>
      <c r="BB236" s="10"/>
      <c r="BC236" s="30"/>
      <c r="BD236" s="10"/>
      <c r="BE236" s="10"/>
      <c r="BF236" s="10"/>
      <c r="BG236" s="10"/>
      <c r="BH236" s="8"/>
    </row>
    <row r="237" spans="7:60" ht="12.75">
      <c r="G237" s="2"/>
      <c r="I237" s="10"/>
      <c r="J237" s="10"/>
      <c r="K237" s="10"/>
      <c r="L237" s="10"/>
      <c r="M237" s="10"/>
      <c r="R237" s="12"/>
      <c r="BB237" s="10"/>
      <c r="BC237" s="30"/>
      <c r="BD237" s="10"/>
      <c r="BE237" s="10"/>
      <c r="BF237" s="10"/>
      <c r="BG237" s="10"/>
      <c r="BH237" s="8"/>
    </row>
    <row r="238" spans="7:60" ht="12.75">
      <c r="G238" s="2"/>
      <c r="I238" s="10"/>
      <c r="J238" s="10"/>
      <c r="K238" s="10"/>
      <c r="L238" s="10"/>
      <c r="M238" s="10"/>
      <c r="R238" s="12"/>
      <c r="BB238" s="10"/>
      <c r="BC238" s="30"/>
      <c r="BD238" s="10"/>
      <c r="BE238" s="10"/>
      <c r="BF238" s="10"/>
      <c r="BG238" s="10"/>
      <c r="BH238" s="8"/>
    </row>
    <row r="239" spans="7:60" ht="12.75">
      <c r="G239" s="2"/>
      <c r="I239" s="10"/>
      <c r="J239" s="10"/>
      <c r="K239" s="10"/>
      <c r="L239" s="10"/>
      <c r="M239" s="10"/>
      <c r="R239" s="12"/>
      <c r="BB239" s="10"/>
      <c r="BC239" s="30"/>
      <c r="BD239" s="10"/>
      <c r="BE239" s="10"/>
      <c r="BF239" s="10"/>
      <c r="BG239" s="10"/>
      <c r="BH239" s="8"/>
    </row>
    <row r="240" spans="7:60" ht="12.75">
      <c r="G240" s="2"/>
      <c r="I240" s="10"/>
      <c r="J240" s="10"/>
      <c r="K240" s="10"/>
      <c r="L240" s="10"/>
      <c r="M240" s="10"/>
      <c r="R240" s="12"/>
      <c r="BB240" s="10"/>
      <c r="BC240" s="30"/>
      <c r="BD240" s="10"/>
      <c r="BE240" s="10"/>
      <c r="BF240" s="10"/>
      <c r="BG240" s="10"/>
      <c r="BH240" s="8"/>
    </row>
    <row r="241" spans="7:60" ht="12.75">
      <c r="G241" s="2"/>
      <c r="I241" s="10"/>
      <c r="J241" s="10"/>
      <c r="K241" s="10"/>
      <c r="L241" s="10"/>
      <c r="M241" s="10"/>
      <c r="R241" s="12"/>
      <c r="BB241" s="10"/>
      <c r="BC241" s="30"/>
      <c r="BD241" s="10"/>
      <c r="BE241" s="10"/>
      <c r="BF241" s="10"/>
      <c r="BG241" s="10"/>
      <c r="BH241" s="8"/>
    </row>
    <row r="242" spans="7:60" ht="12.75">
      <c r="G242" s="2"/>
      <c r="I242" s="10"/>
      <c r="J242" s="10"/>
      <c r="K242" s="10"/>
      <c r="L242" s="10"/>
      <c r="M242" s="10"/>
      <c r="R242" s="12"/>
      <c r="BB242" s="10"/>
      <c r="BC242" s="30"/>
      <c r="BD242" s="10"/>
      <c r="BE242" s="10"/>
      <c r="BF242" s="10"/>
      <c r="BG242" s="10"/>
      <c r="BH242" s="8"/>
    </row>
    <row r="243" spans="7:60" ht="12.75">
      <c r="G243" s="2"/>
      <c r="I243" s="10"/>
      <c r="J243" s="10"/>
      <c r="K243" s="10"/>
      <c r="L243" s="10"/>
      <c r="M243" s="10"/>
      <c r="R243" s="12"/>
      <c r="BB243" s="10"/>
      <c r="BC243" s="30"/>
      <c r="BD243" s="10"/>
      <c r="BE243" s="10"/>
      <c r="BF243" s="10"/>
      <c r="BG243" s="10"/>
      <c r="BH243" s="8"/>
    </row>
    <row r="244" spans="7:60" ht="12.75">
      <c r="G244" s="2"/>
      <c r="I244" s="10"/>
      <c r="J244" s="10"/>
      <c r="K244" s="10"/>
      <c r="L244" s="10"/>
      <c r="M244" s="10"/>
      <c r="R244" s="12"/>
      <c r="BB244" s="10"/>
      <c r="BC244" s="30"/>
      <c r="BD244" s="10"/>
      <c r="BE244" s="10"/>
      <c r="BF244" s="10"/>
      <c r="BG244" s="10"/>
      <c r="BH244" s="8"/>
    </row>
    <row r="245" spans="7:60" ht="12.75">
      <c r="G245" s="2"/>
      <c r="I245" s="10"/>
      <c r="J245" s="10"/>
      <c r="K245" s="10"/>
      <c r="L245" s="10"/>
      <c r="M245" s="10"/>
      <c r="R245" s="12"/>
      <c r="BB245" s="10"/>
      <c r="BC245" s="30"/>
      <c r="BD245" s="10"/>
      <c r="BE245" s="10"/>
      <c r="BF245" s="10"/>
      <c r="BG245" s="10"/>
      <c r="BH245" s="8"/>
    </row>
    <row r="246" spans="7:60" ht="12.75">
      <c r="G246" s="2"/>
      <c r="I246" s="10"/>
      <c r="J246" s="10"/>
      <c r="K246" s="10"/>
      <c r="L246" s="10"/>
      <c r="M246" s="10"/>
      <c r="R246" s="12"/>
      <c r="BB246" s="10"/>
      <c r="BC246" s="30"/>
      <c r="BD246" s="10"/>
      <c r="BE246" s="10"/>
      <c r="BF246" s="10"/>
      <c r="BG246" s="10"/>
      <c r="BH246" s="8"/>
    </row>
    <row r="247" spans="7:60" ht="12.75">
      <c r="G247" s="2"/>
      <c r="I247" s="10"/>
      <c r="J247" s="10"/>
      <c r="K247" s="10"/>
      <c r="L247" s="10"/>
      <c r="M247" s="10"/>
      <c r="R247" s="12"/>
      <c r="BB247" s="10"/>
      <c r="BC247" s="30"/>
      <c r="BD247" s="10"/>
      <c r="BE247" s="10"/>
      <c r="BF247" s="10"/>
      <c r="BG247" s="10"/>
      <c r="BH247" s="8"/>
    </row>
    <row r="248" spans="7:60" ht="12.75">
      <c r="G248" s="2"/>
      <c r="I248" s="10"/>
      <c r="J248" s="10"/>
      <c r="K248" s="10"/>
      <c r="L248" s="10"/>
      <c r="M248" s="10"/>
      <c r="R248" s="12"/>
      <c r="BB248" s="10"/>
      <c r="BC248" s="30"/>
      <c r="BD248" s="10"/>
      <c r="BE248" s="10"/>
      <c r="BF248" s="10"/>
      <c r="BG248" s="10"/>
      <c r="BH248" s="8"/>
    </row>
    <row r="249" spans="7:60" ht="12.75">
      <c r="G249" s="2"/>
      <c r="I249" s="10"/>
      <c r="J249" s="10"/>
      <c r="K249" s="10"/>
      <c r="L249" s="10"/>
      <c r="M249" s="10"/>
      <c r="R249" s="12"/>
      <c r="BB249" s="10"/>
      <c r="BC249" s="30"/>
      <c r="BD249" s="10"/>
      <c r="BE249" s="10"/>
      <c r="BF249" s="10"/>
      <c r="BG249" s="10"/>
      <c r="BH249" s="8"/>
    </row>
    <row r="250" spans="7:60" ht="12.75">
      <c r="G250" s="2"/>
      <c r="I250" s="10"/>
      <c r="J250" s="10"/>
      <c r="K250" s="10"/>
      <c r="L250" s="10"/>
      <c r="M250" s="10"/>
      <c r="R250" s="12"/>
      <c r="BB250" s="10"/>
      <c r="BC250" s="30"/>
      <c r="BD250" s="10"/>
      <c r="BE250" s="10"/>
      <c r="BF250" s="10"/>
      <c r="BG250" s="10"/>
      <c r="BH250" s="8"/>
    </row>
    <row r="251" spans="7:60" ht="12.75">
      <c r="G251" s="2"/>
      <c r="I251" s="10"/>
      <c r="J251" s="10"/>
      <c r="K251" s="10"/>
      <c r="L251" s="10"/>
      <c r="M251" s="10"/>
      <c r="R251" s="12"/>
      <c r="BB251" s="10"/>
      <c r="BC251" s="30"/>
      <c r="BD251" s="10"/>
      <c r="BE251" s="10"/>
      <c r="BF251" s="10"/>
      <c r="BG251" s="10"/>
      <c r="BH251" s="8"/>
    </row>
    <row r="252" spans="7:60" ht="12.75">
      <c r="G252" s="2"/>
      <c r="I252" s="10"/>
      <c r="J252" s="10"/>
      <c r="K252" s="10"/>
      <c r="L252" s="10"/>
      <c r="M252" s="10"/>
      <c r="R252" s="12"/>
      <c r="BB252" s="10"/>
      <c r="BC252" s="30"/>
      <c r="BD252" s="10"/>
      <c r="BE252" s="10"/>
      <c r="BF252" s="10"/>
      <c r="BG252" s="10"/>
      <c r="BH252" s="8"/>
    </row>
    <row r="253" spans="7:60" ht="12.75">
      <c r="G253" s="2"/>
      <c r="I253" s="10"/>
      <c r="J253" s="10"/>
      <c r="K253" s="10"/>
      <c r="L253" s="10"/>
      <c r="M253" s="10"/>
      <c r="R253" s="12"/>
      <c r="BB253" s="10"/>
      <c r="BC253" s="30"/>
      <c r="BD253" s="10"/>
      <c r="BE253" s="10"/>
      <c r="BF253" s="10"/>
      <c r="BG253" s="10"/>
      <c r="BH253" s="8"/>
    </row>
    <row r="254" spans="7:60" ht="12.75">
      <c r="G254" s="2"/>
      <c r="I254" s="10"/>
      <c r="J254" s="10"/>
      <c r="K254" s="10"/>
      <c r="L254" s="10"/>
      <c r="M254" s="10"/>
      <c r="R254" s="12"/>
      <c r="BB254" s="10"/>
      <c r="BC254" s="30"/>
      <c r="BD254" s="10"/>
      <c r="BE254" s="10"/>
      <c r="BF254" s="10"/>
      <c r="BG254" s="10"/>
      <c r="BH254" s="8"/>
    </row>
    <row r="255" spans="7:60" ht="12.75">
      <c r="G255" s="2"/>
      <c r="I255" s="10"/>
      <c r="J255" s="10"/>
      <c r="K255" s="10"/>
      <c r="L255" s="10"/>
      <c r="M255" s="10"/>
      <c r="R255" s="12"/>
      <c r="BB255" s="10"/>
      <c r="BC255" s="30"/>
      <c r="BD255" s="10"/>
      <c r="BE255" s="10"/>
      <c r="BF255" s="10"/>
      <c r="BG255" s="10"/>
      <c r="BH255" s="8"/>
    </row>
    <row r="256" spans="7:60" ht="12.75">
      <c r="G256" s="2"/>
      <c r="I256" s="10"/>
      <c r="J256" s="10"/>
      <c r="K256" s="10"/>
      <c r="L256" s="10"/>
      <c r="M256" s="10"/>
      <c r="R256" s="12"/>
      <c r="BB256" s="10"/>
      <c r="BC256" s="30"/>
      <c r="BD256" s="10"/>
      <c r="BE256" s="10"/>
      <c r="BF256" s="10"/>
      <c r="BG256" s="10"/>
      <c r="BH256" s="8"/>
    </row>
    <row r="257" spans="7:60" ht="12.75">
      <c r="G257" s="2"/>
      <c r="I257" s="10"/>
      <c r="J257" s="10"/>
      <c r="K257" s="10"/>
      <c r="L257" s="10"/>
      <c r="M257" s="10"/>
      <c r="R257" s="12"/>
      <c r="BB257" s="10"/>
      <c r="BC257" s="30"/>
      <c r="BD257" s="10"/>
      <c r="BE257" s="10"/>
      <c r="BF257" s="10"/>
      <c r="BG257" s="10"/>
      <c r="BH257" s="8"/>
    </row>
    <row r="258" spans="7:60" ht="12.75">
      <c r="G258" s="2"/>
      <c r="I258" s="10"/>
      <c r="J258" s="10"/>
      <c r="K258" s="10"/>
      <c r="L258" s="10"/>
      <c r="M258" s="10"/>
      <c r="R258" s="12"/>
      <c r="BB258" s="10"/>
      <c r="BC258" s="30"/>
      <c r="BD258" s="10"/>
      <c r="BE258" s="10"/>
      <c r="BF258" s="10"/>
      <c r="BG258" s="10"/>
      <c r="BH258" s="8"/>
    </row>
    <row r="259" spans="7:60" ht="12.75">
      <c r="G259" s="2"/>
      <c r="I259" s="10"/>
      <c r="J259" s="10"/>
      <c r="K259" s="10"/>
      <c r="L259" s="10"/>
      <c r="M259" s="10"/>
      <c r="R259" s="12"/>
      <c r="BB259" s="10"/>
      <c r="BC259" s="30"/>
      <c r="BD259" s="10"/>
      <c r="BE259" s="10"/>
      <c r="BF259" s="10"/>
      <c r="BG259" s="10"/>
      <c r="BH259" s="8"/>
    </row>
    <row r="260" spans="7:60" ht="12.75">
      <c r="G260" s="2"/>
      <c r="I260" s="10"/>
      <c r="J260" s="10"/>
      <c r="K260" s="10"/>
      <c r="L260" s="10"/>
      <c r="M260" s="10"/>
      <c r="R260" s="12"/>
      <c r="BB260" s="10"/>
      <c r="BC260" s="30"/>
      <c r="BD260" s="10"/>
      <c r="BE260" s="10"/>
      <c r="BF260" s="10"/>
      <c r="BG260" s="10"/>
      <c r="BH260" s="8"/>
    </row>
    <row r="261" spans="7:60" ht="12.75">
      <c r="G261" s="2"/>
      <c r="I261" s="10"/>
      <c r="J261" s="10"/>
      <c r="K261" s="10"/>
      <c r="L261" s="10"/>
      <c r="M261" s="10"/>
      <c r="R261" s="12"/>
      <c r="BB261" s="10"/>
      <c r="BC261" s="30"/>
      <c r="BD261" s="10"/>
      <c r="BE261" s="10"/>
      <c r="BF261" s="10"/>
      <c r="BG261" s="10"/>
      <c r="BH261" s="8"/>
    </row>
    <row r="262" spans="7:60" ht="12.75">
      <c r="G262" s="2"/>
      <c r="I262" s="10"/>
      <c r="J262" s="10"/>
      <c r="K262" s="10"/>
      <c r="L262" s="10"/>
      <c r="M262" s="10"/>
      <c r="R262" s="12"/>
      <c r="BB262" s="10"/>
      <c r="BC262" s="30"/>
      <c r="BD262" s="10"/>
      <c r="BE262" s="10"/>
      <c r="BF262" s="10"/>
      <c r="BG262" s="10"/>
      <c r="BH262" s="8"/>
    </row>
    <row r="263" spans="7:60" ht="12.75">
      <c r="G263" s="2"/>
      <c r="I263" s="10"/>
      <c r="J263" s="10"/>
      <c r="K263" s="10"/>
      <c r="L263" s="10"/>
      <c r="M263" s="10"/>
      <c r="R263" s="12"/>
      <c r="BB263" s="10"/>
      <c r="BC263" s="30"/>
      <c r="BD263" s="10"/>
      <c r="BE263" s="10"/>
      <c r="BF263" s="10"/>
      <c r="BG263" s="10"/>
      <c r="BH263" s="8"/>
    </row>
    <row r="264" spans="7:60" ht="12.75">
      <c r="G264" s="2"/>
      <c r="I264" s="10"/>
      <c r="J264" s="10"/>
      <c r="K264" s="10"/>
      <c r="L264" s="10"/>
      <c r="M264" s="10"/>
      <c r="R264" s="12"/>
      <c r="BB264" s="10"/>
      <c r="BC264" s="30"/>
      <c r="BD264" s="10"/>
      <c r="BE264" s="10"/>
      <c r="BF264" s="10"/>
      <c r="BG264" s="10"/>
      <c r="BH264" s="8"/>
    </row>
    <row r="265" spans="7:60" ht="12.75">
      <c r="G265" s="2"/>
      <c r="I265" s="10"/>
      <c r="J265" s="10"/>
      <c r="K265" s="10"/>
      <c r="L265" s="10"/>
      <c r="M265" s="10"/>
      <c r="R265" s="12"/>
      <c r="BB265" s="10"/>
      <c r="BC265" s="30"/>
      <c r="BD265" s="10"/>
      <c r="BE265" s="10"/>
      <c r="BF265" s="10"/>
      <c r="BG265" s="10"/>
      <c r="BH265" s="8"/>
    </row>
    <row r="266" spans="7:60" ht="12.75">
      <c r="G266" s="2"/>
      <c r="I266" s="10"/>
      <c r="J266" s="10"/>
      <c r="K266" s="10"/>
      <c r="L266" s="10"/>
      <c r="M266" s="10"/>
      <c r="R266" s="12"/>
      <c r="BB266" s="10"/>
      <c r="BC266" s="30"/>
      <c r="BD266" s="10"/>
      <c r="BE266" s="10"/>
      <c r="BF266" s="10"/>
      <c r="BG266" s="10"/>
      <c r="BH266" s="8"/>
    </row>
    <row r="267" spans="7:60" ht="12.75">
      <c r="G267" s="2"/>
      <c r="I267" s="10"/>
      <c r="J267" s="10"/>
      <c r="K267" s="10"/>
      <c r="L267" s="10"/>
      <c r="M267" s="10"/>
      <c r="R267" s="12"/>
      <c r="BB267" s="10"/>
      <c r="BC267" s="30"/>
      <c r="BD267" s="10"/>
      <c r="BE267" s="10"/>
      <c r="BF267" s="10"/>
      <c r="BG267" s="10"/>
      <c r="BH267" s="8"/>
    </row>
    <row r="268" spans="7:60" ht="12.75">
      <c r="G268" s="2"/>
      <c r="I268" s="10"/>
      <c r="J268" s="10"/>
      <c r="K268" s="10"/>
      <c r="L268" s="10"/>
      <c r="M268" s="10"/>
      <c r="R268" s="12"/>
      <c r="BB268" s="10"/>
      <c r="BC268" s="30"/>
      <c r="BD268" s="10"/>
      <c r="BE268" s="10"/>
      <c r="BF268" s="10"/>
      <c r="BG268" s="10"/>
      <c r="BH268" s="8"/>
    </row>
    <row r="269" spans="7:60" ht="12.75">
      <c r="G269" s="2"/>
      <c r="I269" s="10"/>
      <c r="J269" s="10"/>
      <c r="K269" s="10"/>
      <c r="L269" s="10"/>
      <c r="M269" s="10"/>
      <c r="R269" s="12"/>
      <c r="BB269" s="10"/>
      <c r="BC269" s="30"/>
      <c r="BD269" s="10"/>
      <c r="BE269" s="10"/>
      <c r="BF269" s="10"/>
      <c r="BG269" s="10"/>
      <c r="BH269" s="8"/>
    </row>
    <row r="270" spans="7:60" ht="12.75">
      <c r="G270" s="2"/>
      <c r="I270" s="10"/>
      <c r="J270" s="10"/>
      <c r="K270" s="10"/>
      <c r="L270" s="10"/>
      <c r="M270" s="10"/>
      <c r="R270" s="12"/>
      <c r="BB270" s="10"/>
      <c r="BC270" s="30"/>
      <c r="BD270" s="10"/>
      <c r="BE270" s="10"/>
      <c r="BF270" s="10"/>
      <c r="BG270" s="10"/>
      <c r="BH270" s="8"/>
    </row>
    <row r="271" spans="7:60" ht="12.75">
      <c r="G271" s="2"/>
      <c r="I271" s="10"/>
      <c r="J271" s="10"/>
      <c r="K271" s="10"/>
      <c r="L271" s="10"/>
      <c r="M271" s="10"/>
      <c r="R271" s="12"/>
      <c r="BB271" s="10"/>
      <c r="BC271" s="30"/>
      <c r="BD271" s="10"/>
      <c r="BE271" s="10"/>
      <c r="BF271" s="10"/>
      <c r="BG271" s="10"/>
      <c r="BH271" s="8"/>
    </row>
    <row r="272" spans="7:60" ht="12.75">
      <c r="G272" s="2"/>
      <c r="I272" s="10"/>
      <c r="J272" s="10"/>
      <c r="K272" s="10"/>
      <c r="L272" s="10"/>
      <c r="M272" s="10"/>
      <c r="R272" s="12"/>
      <c r="BB272" s="10"/>
      <c r="BC272" s="30"/>
      <c r="BD272" s="10"/>
      <c r="BE272" s="10"/>
      <c r="BF272" s="10"/>
      <c r="BG272" s="10"/>
      <c r="BH272" s="8"/>
    </row>
    <row r="273" spans="7:60" ht="12.75">
      <c r="G273" s="2"/>
      <c r="I273" s="10"/>
      <c r="J273" s="10"/>
      <c r="K273" s="10"/>
      <c r="L273" s="10"/>
      <c r="M273" s="10"/>
      <c r="R273" s="12"/>
      <c r="BB273" s="10"/>
      <c r="BC273" s="30"/>
      <c r="BD273" s="10"/>
      <c r="BE273" s="10"/>
      <c r="BF273" s="10"/>
      <c r="BG273" s="10"/>
      <c r="BH273" s="8"/>
    </row>
    <row r="274" spans="7:60" ht="12.75">
      <c r="G274" s="2"/>
      <c r="I274" s="10"/>
      <c r="J274" s="10"/>
      <c r="K274" s="10"/>
      <c r="L274" s="10"/>
      <c r="M274" s="10"/>
      <c r="R274" s="12"/>
      <c r="BB274" s="10"/>
      <c r="BC274" s="30"/>
      <c r="BD274" s="10"/>
      <c r="BE274" s="10"/>
      <c r="BF274" s="10"/>
      <c r="BG274" s="10"/>
      <c r="BH274" s="8"/>
    </row>
    <row r="275" spans="7:60" ht="12.75">
      <c r="G275" s="2"/>
      <c r="I275" s="10"/>
      <c r="J275" s="10"/>
      <c r="K275" s="10"/>
      <c r="L275" s="10"/>
      <c r="M275" s="10"/>
      <c r="R275" s="12"/>
      <c r="BB275" s="10"/>
      <c r="BC275" s="30"/>
      <c r="BD275" s="10"/>
      <c r="BE275" s="10"/>
      <c r="BF275" s="10"/>
      <c r="BG275" s="10"/>
      <c r="BH275" s="8"/>
    </row>
    <row r="276" spans="7:60" ht="12.75">
      <c r="G276" s="2"/>
      <c r="I276" s="10"/>
      <c r="J276" s="10"/>
      <c r="K276" s="10"/>
      <c r="L276" s="10"/>
      <c r="M276" s="10"/>
      <c r="R276" s="12"/>
      <c r="BB276" s="10"/>
      <c r="BC276" s="30"/>
      <c r="BD276" s="10"/>
      <c r="BE276" s="10"/>
      <c r="BF276" s="10"/>
      <c r="BG276" s="10"/>
      <c r="BH276" s="8"/>
    </row>
    <row r="277" spans="7:60" ht="12.75">
      <c r="G277" s="2"/>
      <c r="I277" s="10"/>
      <c r="J277" s="10"/>
      <c r="K277" s="10"/>
      <c r="L277" s="10"/>
      <c r="M277" s="10"/>
      <c r="R277" s="12"/>
      <c r="BB277" s="10"/>
      <c r="BC277" s="30"/>
      <c r="BD277" s="10"/>
      <c r="BE277" s="10"/>
      <c r="BF277" s="10"/>
      <c r="BG277" s="10"/>
      <c r="BH277" s="8"/>
    </row>
    <row r="278" spans="7:60" ht="12.75">
      <c r="G278" s="2"/>
      <c r="I278" s="10"/>
      <c r="J278" s="10"/>
      <c r="K278" s="10"/>
      <c r="L278" s="10"/>
      <c r="M278" s="10"/>
      <c r="R278" s="12"/>
      <c r="BB278" s="10"/>
      <c r="BC278" s="30"/>
      <c r="BD278" s="10"/>
      <c r="BE278" s="10"/>
      <c r="BF278" s="10"/>
      <c r="BG278" s="10"/>
      <c r="BH278" s="8"/>
    </row>
    <row r="279" spans="7:60" ht="12.75">
      <c r="G279" s="2"/>
      <c r="I279" s="10"/>
      <c r="J279" s="10"/>
      <c r="K279" s="10"/>
      <c r="L279" s="10"/>
      <c r="M279" s="10"/>
      <c r="R279" s="12"/>
      <c r="BB279" s="10"/>
      <c r="BC279" s="30"/>
      <c r="BD279" s="10"/>
      <c r="BE279" s="10"/>
      <c r="BF279" s="10"/>
      <c r="BG279" s="10"/>
      <c r="BH279" s="8"/>
    </row>
    <row r="280" spans="7:60" ht="12.75">
      <c r="G280" s="2"/>
      <c r="I280" s="10"/>
      <c r="J280" s="10"/>
      <c r="K280" s="10"/>
      <c r="L280" s="10"/>
      <c r="M280" s="10"/>
      <c r="R280" s="12"/>
      <c r="BB280" s="10"/>
      <c r="BC280" s="30"/>
      <c r="BD280" s="10"/>
      <c r="BE280" s="10"/>
      <c r="BF280" s="10"/>
      <c r="BG280" s="10"/>
      <c r="BH280" s="8"/>
    </row>
    <row r="281" spans="7:60" ht="12.75">
      <c r="G281" s="2"/>
      <c r="I281" s="10"/>
      <c r="J281" s="10"/>
      <c r="K281" s="10"/>
      <c r="L281" s="10"/>
      <c r="M281" s="10"/>
      <c r="R281" s="12"/>
      <c r="BB281" s="10"/>
      <c r="BC281" s="30"/>
      <c r="BD281" s="10"/>
      <c r="BE281" s="10"/>
      <c r="BF281" s="10"/>
      <c r="BG281" s="10"/>
      <c r="BH281" s="8"/>
    </row>
    <row r="282" spans="7:60" ht="12.75">
      <c r="G282" s="2"/>
      <c r="I282" s="10"/>
      <c r="J282" s="10"/>
      <c r="K282" s="10"/>
      <c r="L282" s="10"/>
      <c r="M282" s="10"/>
      <c r="R282" s="12"/>
      <c r="BB282" s="10"/>
      <c r="BC282" s="30"/>
      <c r="BD282" s="10"/>
      <c r="BE282" s="10"/>
      <c r="BF282" s="10"/>
      <c r="BG282" s="10"/>
      <c r="BH282" s="8"/>
    </row>
    <row r="283" spans="7:60" ht="12.75">
      <c r="G283" s="2"/>
      <c r="I283" s="10"/>
      <c r="J283" s="10"/>
      <c r="K283" s="10"/>
      <c r="L283" s="10"/>
      <c r="M283" s="10"/>
      <c r="R283" s="12"/>
      <c r="BB283" s="10"/>
      <c r="BC283" s="30"/>
      <c r="BD283" s="10"/>
      <c r="BE283" s="10"/>
      <c r="BF283" s="10"/>
      <c r="BG283" s="10"/>
      <c r="BH283" s="8"/>
    </row>
    <row r="284" spans="7:60" ht="12.75">
      <c r="G284" s="2"/>
      <c r="I284" s="10"/>
      <c r="J284" s="10"/>
      <c r="K284" s="10"/>
      <c r="L284" s="10"/>
      <c r="M284" s="10"/>
      <c r="R284" s="12"/>
      <c r="BB284" s="10"/>
      <c r="BC284" s="30"/>
      <c r="BD284" s="10"/>
      <c r="BE284" s="10"/>
      <c r="BF284" s="10"/>
      <c r="BG284" s="10"/>
      <c r="BH284" s="8"/>
    </row>
    <row r="285" spans="7:60" ht="12.75">
      <c r="G285" s="2"/>
      <c r="I285" s="10"/>
      <c r="J285" s="10"/>
      <c r="K285" s="10"/>
      <c r="L285" s="10"/>
      <c r="M285" s="10"/>
      <c r="R285" s="12"/>
      <c r="BB285" s="10"/>
      <c r="BC285" s="30"/>
      <c r="BD285" s="10"/>
      <c r="BE285" s="10"/>
      <c r="BF285" s="10"/>
      <c r="BG285" s="10"/>
      <c r="BH285" s="8"/>
    </row>
    <row r="286" spans="7:60" ht="12.75">
      <c r="G286" s="2"/>
      <c r="I286" s="10"/>
      <c r="J286" s="10"/>
      <c r="K286" s="10"/>
      <c r="L286" s="10"/>
      <c r="M286" s="10"/>
      <c r="R286" s="12"/>
      <c r="BB286" s="10"/>
      <c r="BC286" s="30"/>
      <c r="BD286" s="10"/>
      <c r="BE286" s="10"/>
      <c r="BF286" s="10"/>
      <c r="BG286" s="10"/>
      <c r="BH286" s="8"/>
    </row>
    <row r="287" spans="7:60" ht="12.75">
      <c r="G287" s="2"/>
      <c r="I287" s="10"/>
      <c r="J287" s="10"/>
      <c r="K287" s="10"/>
      <c r="L287" s="10"/>
      <c r="M287" s="10"/>
      <c r="R287" s="12"/>
      <c r="BB287" s="10"/>
      <c r="BC287" s="30"/>
      <c r="BD287" s="10"/>
      <c r="BE287" s="10"/>
      <c r="BF287" s="10"/>
      <c r="BG287" s="10"/>
      <c r="BH287" s="8"/>
    </row>
    <row r="288" spans="7:60" ht="12.75">
      <c r="G288" s="2"/>
      <c r="I288" s="10"/>
      <c r="J288" s="10"/>
      <c r="K288" s="10"/>
      <c r="L288" s="10"/>
      <c r="M288" s="10"/>
      <c r="R288" s="12"/>
      <c r="BB288" s="10"/>
      <c r="BC288" s="30"/>
      <c r="BD288" s="10"/>
      <c r="BE288" s="10"/>
      <c r="BF288" s="10"/>
      <c r="BG288" s="10"/>
      <c r="BH288" s="8"/>
    </row>
    <row r="289" spans="7:60" ht="12.75">
      <c r="G289" s="2"/>
      <c r="I289" s="10"/>
      <c r="J289" s="10"/>
      <c r="K289" s="10"/>
      <c r="L289" s="10"/>
      <c r="M289" s="10"/>
      <c r="R289" s="12"/>
      <c r="BB289" s="10"/>
      <c r="BC289" s="30"/>
      <c r="BD289" s="10"/>
      <c r="BE289" s="10"/>
      <c r="BF289" s="10"/>
      <c r="BG289" s="10"/>
      <c r="BH289" s="8"/>
    </row>
    <row r="290" spans="7:60" ht="12.75">
      <c r="G290" s="2"/>
      <c r="I290" s="10"/>
      <c r="J290" s="10"/>
      <c r="K290" s="10"/>
      <c r="L290" s="10"/>
      <c r="M290" s="10"/>
      <c r="R290" s="12"/>
      <c r="BB290" s="10"/>
      <c r="BC290" s="30"/>
      <c r="BD290" s="10"/>
      <c r="BE290" s="10"/>
      <c r="BF290" s="10"/>
      <c r="BG290" s="10"/>
      <c r="BH290" s="8"/>
    </row>
    <row r="291" spans="7:60" ht="12.75">
      <c r="G291" s="2"/>
      <c r="I291" s="10"/>
      <c r="J291" s="10"/>
      <c r="K291" s="10"/>
      <c r="L291" s="10"/>
      <c r="M291" s="10"/>
      <c r="R291" s="12"/>
      <c r="BB291" s="10"/>
      <c r="BC291" s="30"/>
      <c r="BD291" s="10"/>
      <c r="BE291" s="10"/>
      <c r="BF291" s="10"/>
      <c r="BG291" s="10"/>
      <c r="BH291" s="8"/>
    </row>
    <row r="292" spans="7:60" ht="12.75">
      <c r="G292" s="2"/>
      <c r="I292" s="10"/>
      <c r="J292" s="10"/>
      <c r="K292" s="10"/>
      <c r="L292" s="10"/>
      <c r="M292" s="10"/>
      <c r="R292" s="12"/>
      <c r="BB292" s="10"/>
      <c r="BC292" s="30"/>
      <c r="BD292" s="10"/>
      <c r="BE292" s="10"/>
      <c r="BF292" s="10"/>
      <c r="BG292" s="10"/>
      <c r="BH292" s="8"/>
    </row>
    <row r="293" spans="7:60" ht="12.75">
      <c r="G293" s="2"/>
      <c r="I293" s="10"/>
      <c r="J293" s="10"/>
      <c r="K293" s="10"/>
      <c r="L293" s="10"/>
      <c r="M293" s="10"/>
      <c r="R293" s="12"/>
      <c r="BB293" s="10"/>
      <c r="BC293" s="30"/>
      <c r="BD293" s="10"/>
      <c r="BE293" s="10"/>
      <c r="BF293" s="10"/>
      <c r="BG293" s="10"/>
      <c r="BH293" s="8"/>
    </row>
    <row r="294" spans="7:60" ht="12.75">
      <c r="G294" s="2"/>
      <c r="I294" s="10"/>
      <c r="J294" s="10"/>
      <c r="K294" s="10"/>
      <c r="L294" s="10"/>
      <c r="M294" s="10"/>
      <c r="R294" s="12"/>
      <c r="BB294" s="10"/>
      <c r="BC294" s="30"/>
      <c r="BD294" s="10"/>
      <c r="BE294" s="10"/>
      <c r="BF294" s="10"/>
      <c r="BG294" s="10"/>
      <c r="BH294" s="8"/>
    </row>
    <row r="295" spans="7:60" ht="12.75">
      <c r="G295" s="2"/>
      <c r="I295" s="10"/>
      <c r="J295" s="10"/>
      <c r="K295" s="10"/>
      <c r="L295" s="10"/>
      <c r="M295" s="10"/>
      <c r="R295" s="12"/>
      <c r="BB295" s="10"/>
      <c r="BC295" s="30"/>
      <c r="BD295" s="10"/>
      <c r="BE295" s="10"/>
      <c r="BF295" s="10"/>
      <c r="BG295" s="10"/>
      <c r="BH295" s="8"/>
    </row>
    <row r="296" spans="7:60" ht="12.75">
      <c r="G296" s="2"/>
      <c r="I296" s="10"/>
      <c r="J296" s="10"/>
      <c r="K296" s="10"/>
      <c r="L296" s="10"/>
      <c r="M296" s="10"/>
      <c r="R296" s="12"/>
      <c r="BB296" s="10"/>
      <c r="BC296" s="30"/>
      <c r="BD296" s="10"/>
      <c r="BE296" s="10"/>
      <c r="BF296" s="10"/>
      <c r="BG296" s="10"/>
      <c r="BH296" s="8"/>
    </row>
    <row r="297" spans="7:60" ht="12.75">
      <c r="G297" s="2"/>
      <c r="I297" s="10"/>
      <c r="J297" s="10"/>
      <c r="K297" s="10"/>
      <c r="L297" s="10"/>
      <c r="M297" s="10"/>
      <c r="R297" s="12"/>
      <c r="BB297" s="10"/>
      <c r="BC297" s="30"/>
      <c r="BD297" s="10"/>
      <c r="BE297" s="10"/>
      <c r="BF297" s="10"/>
      <c r="BG297" s="10"/>
      <c r="BH297" s="8"/>
    </row>
    <row r="298" spans="7:60" ht="12.75">
      <c r="G298" s="2"/>
      <c r="I298" s="10"/>
      <c r="J298" s="10"/>
      <c r="K298" s="10"/>
      <c r="L298" s="10"/>
      <c r="M298" s="10"/>
      <c r="R298" s="12"/>
      <c r="BB298" s="10"/>
      <c r="BC298" s="30"/>
      <c r="BD298" s="10"/>
      <c r="BE298" s="10"/>
      <c r="BF298" s="10"/>
      <c r="BG298" s="10"/>
      <c r="BH298" s="8"/>
    </row>
    <row r="299" spans="7:60" ht="12.75">
      <c r="G299" s="2"/>
      <c r="I299" s="10"/>
      <c r="J299" s="10"/>
      <c r="K299" s="10"/>
      <c r="L299" s="10"/>
      <c r="M299" s="10"/>
      <c r="R299" s="12"/>
      <c r="BB299" s="10"/>
      <c r="BC299" s="30"/>
      <c r="BD299" s="10"/>
      <c r="BE299" s="10"/>
      <c r="BF299" s="10"/>
      <c r="BG299" s="10"/>
      <c r="BH299" s="8"/>
    </row>
    <row r="300" spans="7:60" ht="12.75">
      <c r="G300" s="2"/>
      <c r="I300" s="10"/>
      <c r="J300" s="10"/>
      <c r="K300" s="10"/>
      <c r="L300" s="10"/>
      <c r="M300" s="10"/>
      <c r="R300" s="12"/>
      <c r="BB300" s="10"/>
      <c r="BC300" s="30"/>
      <c r="BD300" s="10"/>
      <c r="BE300" s="10"/>
      <c r="BF300" s="10"/>
      <c r="BG300" s="10"/>
      <c r="BH300" s="8"/>
    </row>
    <row r="301" spans="7:60" ht="12.75">
      <c r="G301" s="2"/>
      <c r="I301" s="10"/>
      <c r="J301" s="10"/>
      <c r="K301" s="10"/>
      <c r="L301" s="10"/>
      <c r="M301" s="10"/>
      <c r="R301" s="12"/>
      <c r="BB301" s="10"/>
      <c r="BC301" s="30"/>
      <c r="BD301" s="10"/>
      <c r="BE301" s="10"/>
      <c r="BF301" s="10"/>
      <c r="BG301" s="10"/>
      <c r="BH301" s="8"/>
    </row>
    <row r="302" spans="7:60" ht="12.75">
      <c r="G302" s="2"/>
      <c r="I302" s="10"/>
      <c r="J302" s="10"/>
      <c r="K302" s="10"/>
      <c r="L302" s="10"/>
      <c r="M302" s="10"/>
      <c r="R302" s="12"/>
      <c r="BB302" s="10"/>
      <c r="BC302" s="30"/>
      <c r="BD302" s="10"/>
      <c r="BE302" s="10"/>
      <c r="BF302" s="10"/>
      <c r="BG302" s="10"/>
      <c r="BH302" s="8"/>
    </row>
    <row r="303" spans="7:60" ht="12.75">
      <c r="G303" s="2"/>
      <c r="I303" s="10"/>
      <c r="J303" s="10"/>
      <c r="K303" s="10"/>
      <c r="L303" s="10"/>
      <c r="M303" s="10"/>
      <c r="R303" s="12"/>
      <c r="BB303" s="10"/>
      <c r="BC303" s="30"/>
      <c r="BD303" s="10"/>
      <c r="BE303" s="10"/>
      <c r="BF303" s="10"/>
      <c r="BG303" s="10"/>
      <c r="BH303" s="8"/>
    </row>
    <row r="304" spans="7:60" ht="12.75">
      <c r="G304" s="2"/>
      <c r="I304" s="10"/>
      <c r="J304" s="10"/>
      <c r="K304" s="10"/>
      <c r="L304" s="10"/>
      <c r="M304" s="10"/>
      <c r="R304" s="12"/>
      <c r="BB304" s="10"/>
      <c r="BC304" s="30"/>
      <c r="BD304" s="10"/>
      <c r="BE304" s="10"/>
      <c r="BF304" s="10"/>
      <c r="BG304" s="10"/>
      <c r="BH304" s="8"/>
    </row>
    <row r="305" spans="7:60" ht="12.75">
      <c r="G305" s="2"/>
      <c r="I305" s="10"/>
      <c r="J305" s="10"/>
      <c r="K305" s="10"/>
      <c r="L305" s="10"/>
      <c r="M305" s="10"/>
      <c r="R305" s="12"/>
      <c r="BB305" s="10"/>
      <c r="BC305" s="30"/>
      <c r="BD305" s="10"/>
      <c r="BE305" s="10"/>
      <c r="BF305" s="10"/>
      <c r="BG305" s="10"/>
      <c r="BH305" s="8"/>
    </row>
    <row r="306" spans="7:60" ht="12.75">
      <c r="G306" s="2"/>
      <c r="I306" s="10"/>
      <c r="J306" s="10"/>
      <c r="K306" s="10"/>
      <c r="L306" s="10"/>
      <c r="M306" s="10"/>
      <c r="R306" s="12"/>
      <c r="BB306" s="10"/>
      <c r="BC306" s="30"/>
      <c r="BD306" s="10"/>
      <c r="BE306" s="10"/>
      <c r="BF306" s="10"/>
      <c r="BG306" s="10"/>
      <c r="BH306" s="8"/>
    </row>
    <row r="307" spans="7:60" ht="12.75">
      <c r="G307" s="2"/>
      <c r="I307" s="10"/>
      <c r="J307" s="10"/>
      <c r="K307" s="10"/>
      <c r="L307" s="10"/>
      <c r="M307" s="10"/>
      <c r="R307" s="12"/>
      <c r="BB307" s="10"/>
      <c r="BC307" s="30"/>
      <c r="BD307" s="10"/>
      <c r="BE307" s="10"/>
      <c r="BF307" s="10"/>
      <c r="BG307" s="10"/>
      <c r="BH307" s="8"/>
    </row>
    <row r="308" spans="7:60" ht="12.75">
      <c r="G308" s="2"/>
      <c r="I308" s="10"/>
      <c r="J308" s="10"/>
      <c r="K308" s="10"/>
      <c r="L308" s="10"/>
      <c r="M308" s="10"/>
      <c r="R308" s="12"/>
      <c r="BB308" s="10"/>
      <c r="BC308" s="30"/>
      <c r="BD308" s="10"/>
      <c r="BE308" s="10"/>
      <c r="BF308" s="10"/>
      <c r="BG308" s="10"/>
      <c r="BH308" s="8"/>
    </row>
    <row r="309" spans="7:60" ht="12.75">
      <c r="G309" s="2"/>
      <c r="I309" s="10"/>
      <c r="J309" s="10"/>
      <c r="K309" s="10"/>
      <c r="L309" s="10"/>
      <c r="M309" s="10"/>
      <c r="R309" s="12"/>
      <c r="BB309" s="10"/>
      <c r="BC309" s="30"/>
      <c r="BD309" s="10"/>
      <c r="BE309" s="10"/>
      <c r="BF309" s="10"/>
      <c r="BG309" s="10"/>
      <c r="BH309" s="8"/>
    </row>
    <row r="310" spans="7:60" ht="12.75">
      <c r="G310" s="2"/>
      <c r="I310" s="10"/>
      <c r="J310" s="10"/>
      <c r="K310" s="10"/>
      <c r="L310" s="10"/>
      <c r="M310" s="10"/>
      <c r="R310" s="12"/>
      <c r="BB310" s="10"/>
      <c r="BC310" s="30"/>
      <c r="BD310" s="10"/>
      <c r="BE310" s="10"/>
      <c r="BF310" s="10"/>
      <c r="BG310" s="10"/>
      <c r="BH310" s="8"/>
    </row>
    <row r="311" spans="7:60" ht="12.75">
      <c r="G311" s="2"/>
      <c r="I311" s="10"/>
      <c r="J311" s="10"/>
      <c r="K311" s="10"/>
      <c r="L311" s="10"/>
      <c r="M311" s="10"/>
      <c r="R311" s="12"/>
      <c r="BB311" s="10"/>
      <c r="BC311" s="30"/>
      <c r="BD311" s="10"/>
      <c r="BE311" s="10"/>
      <c r="BF311" s="10"/>
      <c r="BG311" s="10"/>
      <c r="BH311" s="8"/>
    </row>
    <row r="312" spans="7:60" ht="12.75">
      <c r="G312" s="2"/>
      <c r="I312" s="10"/>
      <c r="J312" s="10"/>
      <c r="K312" s="10"/>
      <c r="L312" s="10"/>
      <c r="M312" s="10"/>
      <c r="R312" s="12"/>
      <c r="BB312" s="10"/>
      <c r="BC312" s="30"/>
      <c r="BD312" s="10"/>
      <c r="BE312" s="10"/>
      <c r="BF312" s="10"/>
      <c r="BG312" s="10"/>
      <c r="BH312" s="8"/>
    </row>
    <row r="313" spans="7:60" ht="12.75">
      <c r="G313" s="2"/>
      <c r="I313" s="10"/>
      <c r="J313" s="10"/>
      <c r="K313" s="10"/>
      <c r="L313" s="10"/>
      <c r="M313" s="10"/>
      <c r="R313" s="12"/>
      <c r="BB313" s="10"/>
      <c r="BC313" s="30"/>
      <c r="BD313" s="10"/>
      <c r="BE313" s="10"/>
      <c r="BF313" s="10"/>
      <c r="BG313" s="10"/>
      <c r="BH313" s="8"/>
    </row>
    <row r="314" spans="7:60" ht="12.75">
      <c r="G314" s="2"/>
      <c r="I314" s="10"/>
      <c r="J314" s="10"/>
      <c r="K314" s="10"/>
      <c r="L314" s="10"/>
      <c r="M314" s="10"/>
      <c r="R314" s="12"/>
      <c r="BB314" s="10"/>
      <c r="BC314" s="30"/>
      <c r="BD314" s="10"/>
      <c r="BE314" s="10"/>
      <c r="BF314" s="10"/>
      <c r="BG314" s="10"/>
      <c r="BH314" s="8"/>
    </row>
    <row r="315" spans="7:60" ht="12.75">
      <c r="G315" s="2"/>
      <c r="I315" s="10"/>
      <c r="J315" s="10"/>
      <c r="K315" s="10"/>
      <c r="L315" s="10"/>
      <c r="M315" s="10"/>
      <c r="R315" s="12"/>
      <c r="BB315" s="10"/>
      <c r="BC315" s="30"/>
      <c r="BD315" s="10"/>
      <c r="BE315" s="10"/>
      <c r="BF315" s="10"/>
      <c r="BG315" s="10"/>
      <c r="BH315" s="8"/>
    </row>
    <row r="316" spans="7:60" ht="12.75">
      <c r="G316" s="2"/>
      <c r="I316" s="10"/>
      <c r="J316" s="10"/>
      <c r="K316" s="10"/>
      <c r="L316" s="10"/>
      <c r="M316" s="10"/>
      <c r="R316" s="12"/>
      <c r="BB316" s="10"/>
      <c r="BC316" s="30"/>
      <c r="BD316" s="10"/>
      <c r="BE316" s="10"/>
      <c r="BF316" s="10"/>
      <c r="BG316" s="10"/>
      <c r="BH316" s="8"/>
    </row>
    <row r="317" spans="7:60" ht="12.75">
      <c r="G317" s="2"/>
      <c r="I317" s="10"/>
      <c r="J317" s="10"/>
      <c r="K317" s="10"/>
      <c r="L317" s="10"/>
      <c r="M317" s="10"/>
      <c r="R317" s="12"/>
      <c r="BB317" s="10"/>
      <c r="BC317" s="30"/>
      <c r="BD317" s="10"/>
      <c r="BE317" s="10"/>
      <c r="BF317" s="10"/>
      <c r="BG317" s="10"/>
      <c r="BH317" s="8"/>
    </row>
    <row r="318" spans="7:60" ht="12.75">
      <c r="G318" s="2"/>
      <c r="I318" s="10"/>
      <c r="J318" s="10"/>
      <c r="K318" s="10"/>
      <c r="L318" s="10"/>
      <c r="M318" s="10"/>
      <c r="R318" s="12"/>
      <c r="BB318" s="10"/>
      <c r="BC318" s="30"/>
      <c r="BD318" s="10"/>
      <c r="BE318" s="10"/>
      <c r="BF318" s="10"/>
      <c r="BG318" s="10"/>
      <c r="BH318" s="8"/>
    </row>
    <row r="319" spans="7:60" ht="12.75">
      <c r="G319" s="2"/>
      <c r="I319" s="10"/>
      <c r="J319" s="10"/>
      <c r="K319" s="10"/>
      <c r="L319" s="10"/>
      <c r="M319" s="10"/>
      <c r="R319" s="12"/>
      <c r="BB319" s="10"/>
      <c r="BC319" s="30"/>
      <c r="BD319" s="10"/>
      <c r="BE319" s="10"/>
      <c r="BF319" s="10"/>
      <c r="BG319" s="10"/>
      <c r="BH319" s="8"/>
    </row>
    <row r="320" spans="7:60" ht="12.75">
      <c r="G320" s="2"/>
      <c r="I320" s="10"/>
      <c r="J320" s="10"/>
      <c r="K320" s="10"/>
      <c r="L320" s="10"/>
      <c r="M320" s="10"/>
      <c r="R320" s="12"/>
      <c r="BB320" s="10"/>
      <c r="BC320" s="30"/>
      <c r="BD320" s="10"/>
      <c r="BE320" s="10"/>
      <c r="BF320" s="10"/>
      <c r="BG320" s="10"/>
      <c r="BH320" s="8"/>
    </row>
    <row r="321" spans="7:60" ht="12.75">
      <c r="G321" s="2"/>
      <c r="I321" s="10"/>
      <c r="J321" s="10"/>
      <c r="K321" s="10"/>
      <c r="L321" s="10"/>
      <c r="M321" s="10"/>
      <c r="R321" s="12"/>
      <c r="BB321" s="10"/>
      <c r="BC321" s="30"/>
      <c r="BD321" s="10"/>
      <c r="BE321" s="10"/>
      <c r="BF321" s="10"/>
      <c r="BG321" s="10"/>
      <c r="BH321" s="8"/>
    </row>
    <row r="322" spans="7:60" ht="12.75">
      <c r="G322" s="2"/>
      <c r="I322" s="10"/>
      <c r="J322" s="10"/>
      <c r="K322" s="10"/>
      <c r="L322" s="10"/>
      <c r="M322" s="10"/>
      <c r="R322" s="12"/>
      <c r="BB322" s="10"/>
      <c r="BC322" s="30"/>
      <c r="BD322" s="10"/>
      <c r="BE322" s="10"/>
      <c r="BF322" s="10"/>
      <c r="BG322" s="10"/>
      <c r="BH322" s="8"/>
    </row>
    <row r="323" spans="7:60" ht="12.75">
      <c r="G323" s="2"/>
      <c r="I323" s="10"/>
      <c r="J323" s="10"/>
      <c r="K323" s="10"/>
      <c r="L323" s="10"/>
      <c r="M323" s="10"/>
      <c r="R323" s="12"/>
      <c r="BB323" s="10"/>
      <c r="BC323" s="30"/>
      <c r="BD323" s="10"/>
      <c r="BE323" s="10"/>
      <c r="BF323" s="10"/>
      <c r="BG323" s="10"/>
      <c r="BH323" s="8"/>
    </row>
    <row r="324" spans="7:60" ht="12.75">
      <c r="G324" s="2"/>
      <c r="I324" s="10"/>
      <c r="J324" s="10"/>
      <c r="K324" s="10"/>
      <c r="L324" s="10"/>
      <c r="M324" s="10"/>
      <c r="R324" s="12"/>
      <c r="BB324" s="10"/>
      <c r="BC324" s="30"/>
      <c r="BD324" s="10"/>
      <c r="BE324" s="10"/>
      <c r="BF324" s="10"/>
      <c r="BG324" s="10"/>
      <c r="BH324" s="8"/>
    </row>
    <row r="325" spans="7:60" ht="12.75">
      <c r="G325" s="2"/>
      <c r="I325" s="10"/>
      <c r="J325" s="10"/>
      <c r="K325" s="10"/>
      <c r="L325" s="10"/>
      <c r="M325" s="10"/>
      <c r="R325" s="12"/>
      <c r="BB325" s="10"/>
      <c r="BC325" s="30"/>
      <c r="BD325" s="10"/>
      <c r="BE325" s="10"/>
      <c r="BF325" s="10"/>
      <c r="BG325" s="10"/>
      <c r="BH325" s="8"/>
    </row>
    <row r="326" spans="7:60" ht="12.75">
      <c r="G326" s="2"/>
      <c r="I326" s="10"/>
      <c r="J326" s="10"/>
      <c r="K326" s="10"/>
      <c r="L326" s="10"/>
      <c r="M326" s="10"/>
      <c r="R326" s="12"/>
      <c r="BB326" s="10"/>
      <c r="BC326" s="30"/>
      <c r="BD326" s="10"/>
      <c r="BE326" s="10"/>
      <c r="BF326" s="10"/>
      <c r="BG326" s="10"/>
      <c r="BH326" s="8"/>
    </row>
    <row r="327" spans="7:60" ht="12.75">
      <c r="G327" s="2"/>
      <c r="I327" s="10"/>
      <c r="J327" s="10"/>
      <c r="K327" s="10"/>
      <c r="L327" s="10"/>
      <c r="M327" s="10"/>
      <c r="R327" s="12"/>
      <c r="BB327" s="10"/>
      <c r="BC327" s="30"/>
      <c r="BD327" s="10"/>
      <c r="BE327" s="10"/>
      <c r="BF327" s="10"/>
      <c r="BG327" s="10"/>
      <c r="BH327" s="8"/>
    </row>
    <row r="328" spans="7:60" ht="12.75">
      <c r="G328" s="2"/>
      <c r="I328" s="10"/>
      <c r="J328" s="10"/>
      <c r="K328" s="10"/>
      <c r="L328" s="10"/>
      <c r="M328" s="10"/>
      <c r="R328" s="12"/>
      <c r="BB328" s="10"/>
      <c r="BC328" s="30"/>
      <c r="BD328" s="10"/>
      <c r="BE328" s="10"/>
      <c r="BF328" s="10"/>
      <c r="BG328" s="10"/>
      <c r="BH328" s="8"/>
    </row>
    <row r="329" spans="7:60" ht="12.75">
      <c r="G329" s="2"/>
      <c r="I329" s="10"/>
      <c r="J329" s="10"/>
      <c r="K329" s="10"/>
      <c r="L329" s="10"/>
      <c r="M329" s="10"/>
      <c r="R329" s="12"/>
      <c r="BB329" s="10"/>
      <c r="BC329" s="30"/>
      <c r="BD329" s="10"/>
      <c r="BE329" s="10"/>
      <c r="BF329" s="10"/>
      <c r="BG329" s="10"/>
      <c r="BH329" s="8"/>
    </row>
    <row r="330" spans="7:60" ht="12.75">
      <c r="G330" s="2"/>
      <c r="I330" s="10"/>
      <c r="J330" s="10"/>
      <c r="K330" s="10"/>
      <c r="L330" s="10"/>
      <c r="M330" s="10"/>
      <c r="R330" s="12"/>
      <c r="BB330" s="10"/>
      <c r="BC330" s="30"/>
      <c r="BD330" s="10"/>
      <c r="BE330" s="10"/>
      <c r="BF330" s="10"/>
      <c r="BG330" s="10"/>
      <c r="BH330" s="8"/>
    </row>
    <row r="331" spans="7:60" ht="12.75">
      <c r="G331" s="2"/>
      <c r="I331" s="10"/>
      <c r="J331" s="10"/>
      <c r="K331" s="10"/>
      <c r="L331" s="10"/>
      <c r="M331" s="10"/>
      <c r="R331" s="12"/>
      <c r="BB331" s="10"/>
      <c r="BC331" s="30"/>
      <c r="BD331" s="10"/>
      <c r="BE331" s="10"/>
      <c r="BF331" s="10"/>
      <c r="BG331" s="10"/>
      <c r="BH331" s="8"/>
    </row>
    <row r="332" spans="7:60" ht="12.75">
      <c r="G332" s="2"/>
      <c r="I332" s="10"/>
      <c r="J332" s="10"/>
      <c r="K332" s="10"/>
      <c r="L332" s="10"/>
      <c r="M332" s="10"/>
      <c r="R332" s="12"/>
      <c r="BB332" s="10"/>
      <c r="BC332" s="30"/>
      <c r="BD332" s="10"/>
      <c r="BE332" s="10"/>
      <c r="BF332" s="10"/>
      <c r="BG332" s="10"/>
      <c r="BH332" s="8"/>
    </row>
    <row r="333" spans="7:60" ht="12.75">
      <c r="G333" s="2"/>
      <c r="I333" s="10"/>
      <c r="J333" s="10"/>
      <c r="K333" s="10"/>
      <c r="L333" s="10"/>
      <c r="M333" s="10"/>
      <c r="R333" s="12"/>
      <c r="BB333" s="10"/>
      <c r="BC333" s="30"/>
      <c r="BD333" s="10"/>
      <c r="BE333" s="10"/>
      <c r="BF333" s="10"/>
      <c r="BG333" s="10"/>
      <c r="BH333" s="8"/>
    </row>
    <row r="334" spans="7:60" ht="12.75">
      <c r="G334" s="2"/>
      <c r="I334" s="10"/>
      <c r="J334" s="10"/>
      <c r="K334" s="10"/>
      <c r="L334" s="10"/>
      <c r="M334" s="10"/>
      <c r="R334" s="12"/>
      <c r="BB334" s="10"/>
      <c r="BC334" s="30"/>
      <c r="BD334" s="10"/>
      <c r="BE334" s="10"/>
      <c r="BF334" s="10"/>
      <c r="BG334" s="10"/>
      <c r="BH334" s="8"/>
    </row>
    <row r="335" spans="7:60" ht="12.75">
      <c r="G335" s="2"/>
      <c r="I335" s="10"/>
      <c r="J335" s="10"/>
      <c r="K335" s="10"/>
      <c r="L335" s="10"/>
      <c r="M335" s="10"/>
      <c r="R335" s="12"/>
      <c r="BB335" s="10"/>
      <c r="BC335" s="30"/>
      <c r="BD335" s="10"/>
      <c r="BE335" s="10"/>
      <c r="BF335" s="10"/>
      <c r="BG335" s="10"/>
      <c r="BH335" s="8"/>
    </row>
    <row r="336" spans="7:60" ht="12.75">
      <c r="G336" s="2"/>
      <c r="I336" s="10"/>
      <c r="J336" s="10"/>
      <c r="K336" s="10"/>
      <c r="L336" s="10"/>
      <c r="M336" s="10"/>
      <c r="R336" s="12"/>
      <c r="BB336" s="10"/>
      <c r="BC336" s="30"/>
      <c r="BD336" s="10"/>
      <c r="BE336" s="10"/>
      <c r="BF336" s="10"/>
      <c r="BG336" s="10"/>
      <c r="BH336" s="8"/>
    </row>
    <row r="337" spans="7:60" ht="12.75">
      <c r="G337" s="2"/>
      <c r="I337" s="10"/>
      <c r="J337" s="10"/>
      <c r="K337" s="10"/>
      <c r="L337" s="10"/>
      <c r="M337" s="10"/>
      <c r="R337" s="12"/>
      <c r="BB337" s="10"/>
      <c r="BC337" s="30"/>
      <c r="BD337" s="10"/>
      <c r="BE337" s="10"/>
      <c r="BF337" s="10"/>
      <c r="BG337" s="10"/>
      <c r="BH337" s="8"/>
    </row>
    <row r="338" spans="7:60" ht="12.75">
      <c r="G338" s="2"/>
      <c r="I338" s="10"/>
      <c r="J338" s="10"/>
      <c r="K338" s="10"/>
      <c r="L338" s="10"/>
      <c r="M338" s="10"/>
      <c r="R338" s="12"/>
      <c r="BB338" s="10"/>
      <c r="BC338" s="30"/>
      <c r="BD338" s="10"/>
      <c r="BE338" s="10"/>
      <c r="BF338" s="10"/>
      <c r="BG338" s="10"/>
      <c r="BH338" s="8"/>
    </row>
    <row r="339" spans="7:60" ht="12.75">
      <c r="G339" s="2"/>
      <c r="I339" s="10"/>
      <c r="J339" s="10"/>
      <c r="K339" s="10"/>
      <c r="L339" s="10"/>
      <c r="M339" s="10"/>
      <c r="R339" s="12"/>
      <c r="BB339" s="10"/>
      <c r="BC339" s="30"/>
      <c r="BD339" s="10"/>
      <c r="BE339" s="10"/>
      <c r="BF339" s="10"/>
      <c r="BG339" s="10"/>
      <c r="BH339" s="8"/>
    </row>
    <row r="340" spans="7:60" ht="12.75">
      <c r="G340" s="2"/>
      <c r="I340" s="10"/>
      <c r="J340" s="10"/>
      <c r="K340" s="10"/>
      <c r="L340" s="10"/>
      <c r="M340" s="10"/>
      <c r="R340" s="12"/>
      <c r="BB340" s="10"/>
      <c r="BC340" s="30"/>
      <c r="BD340" s="10"/>
      <c r="BE340" s="10"/>
      <c r="BF340" s="10"/>
      <c r="BG340" s="10"/>
      <c r="BH340" s="8"/>
    </row>
    <row r="341" spans="7:60" ht="12.75">
      <c r="G341" s="2"/>
      <c r="I341" s="10"/>
      <c r="J341" s="10"/>
      <c r="K341" s="10"/>
      <c r="L341" s="10"/>
      <c r="M341" s="10"/>
      <c r="R341" s="12"/>
      <c r="BB341" s="10"/>
      <c r="BC341" s="30"/>
      <c r="BD341" s="10"/>
      <c r="BE341" s="10"/>
      <c r="BF341" s="10"/>
      <c r="BG341" s="10"/>
      <c r="BH341" s="8"/>
    </row>
    <row r="342" spans="7:60" ht="12.75">
      <c r="G342" s="2"/>
      <c r="I342" s="10"/>
      <c r="J342" s="10"/>
      <c r="K342" s="10"/>
      <c r="L342" s="10"/>
      <c r="M342" s="10"/>
      <c r="R342" s="12"/>
      <c r="BB342" s="10"/>
      <c r="BC342" s="30"/>
      <c r="BD342" s="10"/>
      <c r="BE342" s="10"/>
      <c r="BF342" s="10"/>
      <c r="BG342" s="10"/>
      <c r="BH342" s="8"/>
    </row>
    <row r="343" spans="7:60" ht="12.75">
      <c r="G343" s="2"/>
      <c r="I343" s="10"/>
      <c r="J343" s="10"/>
      <c r="K343" s="10"/>
      <c r="L343" s="10"/>
      <c r="M343" s="10"/>
      <c r="R343" s="12"/>
      <c r="BB343" s="10"/>
      <c r="BC343" s="30"/>
      <c r="BD343" s="10"/>
      <c r="BE343" s="10"/>
      <c r="BF343" s="10"/>
      <c r="BG343" s="10"/>
      <c r="BH343" s="8"/>
    </row>
    <row r="344" spans="7:60" ht="12.75">
      <c r="G344" s="2"/>
      <c r="I344" s="10"/>
      <c r="J344" s="10"/>
      <c r="K344" s="10"/>
      <c r="L344" s="10"/>
      <c r="M344" s="10"/>
      <c r="R344" s="12"/>
      <c r="BB344" s="10"/>
      <c r="BC344" s="30"/>
      <c r="BD344" s="10"/>
      <c r="BE344" s="10"/>
      <c r="BF344" s="10"/>
      <c r="BG344" s="10"/>
      <c r="BH344" s="8"/>
    </row>
    <row r="345" spans="7:60" ht="12.75">
      <c r="G345" s="2"/>
      <c r="I345" s="10"/>
      <c r="J345" s="10"/>
      <c r="K345" s="10"/>
      <c r="L345" s="10"/>
      <c r="M345" s="10"/>
      <c r="R345" s="12"/>
      <c r="BB345" s="10"/>
      <c r="BC345" s="30"/>
      <c r="BD345" s="10"/>
      <c r="BE345" s="10"/>
      <c r="BF345" s="10"/>
      <c r="BG345" s="10"/>
      <c r="BH345" s="8"/>
    </row>
    <row r="346" spans="7:60" ht="12.75">
      <c r="G346" s="2"/>
      <c r="I346" s="10"/>
      <c r="J346" s="10"/>
      <c r="K346" s="10"/>
      <c r="L346" s="10"/>
      <c r="M346" s="10"/>
      <c r="R346" s="12"/>
      <c r="BB346" s="10"/>
      <c r="BC346" s="30"/>
      <c r="BD346" s="10"/>
      <c r="BE346" s="10"/>
      <c r="BF346" s="10"/>
      <c r="BG346" s="10"/>
      <c r="BH346" s="8"/>
    </row>
    <row r="347" spans="7:60" ht="12.75">
      <c r="G347" s="2"/>
      <c r="I347" s="10"/>
      <c r="J347" s="10"/>
      <c r="K347" s="10"/>
      <c r="L347" s="10"/>
      <c r="M347" s="10"/>
      <c r="R347" s="12"/>
      <c r="BB347" s="10"/>
      <c r="BC347" s="30"/>
      <c r="BD347" s="10"/>
      <c r="BE347" s="10"/>
      <c r="BF347" s="10"/>
      <c r="BG347" s="10"/>
      <c r="BH347" s="8"/>
    </row>
    <row r="348" spans="7:60" ht="12.75">
      <c r="G348" s="2"/>
      <c r="I348" s="10"/>
      <c r="J348" s="10"/>
      <c r="K348" s="10"/>
      <c r="L348" s="10"/>
      <c r="M348" s="10"/>
      <c r="R348" s="12"/>
      <c r="BB348" s="10"/>
      <c r="BC348" s="30"/>
      <c r="BD348" s="10"/>
      <c r="BE348" s="10"/>
      <c r="BF348" s="10"/>
      <c r="BG348" s="10"/>
      <c r="BH348" s="8"/>
    </row>
    <row r="349" spans="7:60" ht="12.75">
      <c r="G349" s="2"/>
      <c r="I349" s="10"/>
      <c r="J349" s="10"/>
      <c r="K349" s="10"/>
      <c r="L349" s="10"/>
      <c r="M349" s="10"/>
      <c r="R349" s="12"/>
      <c r="BB349" s="10"/>
      <c r="BC349" s="30"/>
      <c r="BD349" s="10"/>
      <c r="BE349" s="10"/>
      <c r="BF349" s="10"/>
      <c r="BG349" s="10"/>
      <c r="BH349" s="8"/>
    </row>
    <row r="350" spans="7:60" ht="12.75">
      <c r="G350" s="2"/>
      <c r="I350" s="10"/>
      <c r="J350" s="10"/>
      <c r="K350" s="10"/>
      <c r="L350" s="10"/>
      <c r="M350" s="10"/>
      <c r="R350" s="12"/>
      <c r="BB350" s="10"/>
      <c r="BC350" s="30"/>
      <c r="BD350" s="10"/>
      <c r="BE350" s="10"/>
      <c r="BF350" s="10"/>
      <c r="BG350" s="10"/>
      <c r="BH350" s="8"/>
    </row>
    <row r="351" spans="7:60" ht="12.75">
      <c r="G351" s="2"/>
      <c r="I351" s="10"/>
      <c r="J351" s="10"/>
      <c r="K351" s="10"/>
      <c r="L351" s="10"/>
      <c r="M351" s="10"/>
      <c r="R351" s="12"/>
      <c r="BB351" s="10"/>
      <c r="BC351" s="30"/>
      <c r="BD351" s="10"/>
      <c r="BE351" s="10"/>
      <c r="BF351" s="10"/>
      <c r="BG351" s="10"/>
      <c r="BH351" s="8"/>
    </row>
    <row r="352" spans="7:60" ht="12.75">
      <c r="G352" s="2"/>
      <c r="I352" s="10"/>
      <c r="J352" s="10"/>
      <c r="K352" s="10"/>
      <c r="L352" s="10"/>
      <c r="M352" s="10"/>
      <c r="R352" s="12"/>
      <c r="BB352" s="10"/>
      <c r="BC352" s="30"/>
      <c r="BD352" s="10"/>
      <c r="BE352" s="10"/>
      <c r="BF352" s="10"/>
      <c r="BG352" s="10"/>
      <c r="BH352" s="8"/>
    </row>
    <row r="353" spans="7:60" ht="12.75">
      <c r="G353" s="2"/>
      <c r="I353" s="10"/>
      <c r="J353" s="10"/>
      <c r="K353" s="10"/>
      <c r="L353" s="10"/>
      <c r="M353" s="10"/>
      <c r="R353" s="12"/>
      <c r="BB353" s="10"/>
      <c r="BC353" s="30"/>
      <c r="BD353" s="10"/>
      <c r="BE353" s="10"/>
      <c r="BF353" s="10"/>
      <c r="BG353" s="10"/>
      <c r="BH353" s="8"/>
    </row>
    <row r="354" spans="7:60" ht="12.75">
      <c r="G354" s="2"/>
      <c r="I354" s="10"/>
      <c r="J354" s="10"/>
      <c r="K354" s="10"/>
      <c r="L354" s="10"/>
      <c r="M354" s="10"/>
      <c r="R354" s="12"/>
      <c r="BB354" s="10"/>
      <c r="BC354" s="30"/>
      <c r="BD354" s="10"/>
      <c r="BE354" s="10"/>
      <c r="BF354" s="10"/>
      <c r="BG354" s="10"/>
      <c r="BH354" s="8"/>
    </row>
    <row r="355" spans="7:60" ht="12.75">
      <c r="G355" s="2"/>
      <c r="I355" s="10"/>
      <c r="J355" s="10"/>
      <c r="K355" s="10"/>
      <c r="L355" s="10"/>
      <c r="M355" s="10"/>
      <c r="R355" s="12"/>
      <c r="BB355" s="10"/>
      <c r="BC355" s="30"/>
      <c r="BD355" s="10"/>
      <c r="BE355" s="10"/>
      <c r="BF355" s="10"/>
      <c r="BG355" s="10"/>
      <c r="BH355" s="8"/>
    </row>
    <row r="356" spans="7:60" ht="12.75">
      <c r="G356" s="2"/>
      <c r="I356" s="10"/>
      <c r="J356" s="10"/>
      <c r="K356" s="10"/>
      <c r="L356" s="10"/>
      <c r="M356" s="10"/>
      <c r="R356" s="12"/>
      <c r="BB356" s="10"/>
      <c r="BC356" s="30"/>
      <c r="BD356" s="10"/>
      <c r="BE356" s="10"/>
      <c r="BF356" s="10"/>
      <c r="BG356" s="10"/>
      <c r="BH356" s="8"/>
    </row>
    <row r="357" spans="7:60" ht="12.75">
      <c r="G357" s="2"/>
      <c r="I357" s="10"/>
      <c r="J357" s="10"/>
      <c r="K357" s="10"/>
      <c r="L357" s="10"/>
      <c r="M357" s="10"/>
      <c r="R357" s="12"/>
      <c r="BB357" s="10"/>
      <c r="BC357" s="30"/>
      <c r="BD357" s="10"/>
      <c r="BE357" s="10"/>
      <c r="BF357" s="10"/>
      <c r="BG357" s="10"/>
      <c r="BH357" s="8"/>
    </row>
    <row r="358" spans="7:60" ht="12.75">
      <c r="G358" s="2"/>
      <c r="I358" s="10"/>
      <c r="J358" s="10"/>
      <c r="K358" s="10"/>
      <c r="L358" s="10"/>
      <c r="M358" s="10"/>
      <c r="R358" s="12"/>
      <c r="BB358" s="10"/>
      <c r="BC358" s="30"/>
      <c r="BD358" s="10"/>
      <c r="BE358" s="10"/>
      <c r="BF358" s="10"/>
      <c r="BG358" s="10"/>
      <c r="BH358" s="8"/>
    </row>
    <row r="359" spans="7:60" ht="12.75">
      <c r="G359" s="2"/>
      <c r="I359" s="10"/>
      <c r="J359" s="10"/>
      <c r="K359" s="10"/>
      <c r="L359" s="10"/>
      <c r="M359" s="10"/>
      <c r="R359" s="12"/>
      <c r="BB359" s="10"/>
      <c r="BC359" s="30"/>
      <c r="BD359" s="10"/>
      <c r="BE359" s="10"/>
      <c r="BF359" s="10"/>
      <c r="BG359" s="10"/>
      <c r="BH359" s="8"/>
    </row>
    <row r="360" spans="7:60" ht="12.75">
      <c r="G360" s="2"/>
      <c r="I360" s="10"/>
      <c r="J360" s="10"/>
      <c r="K360" s="10"/>
      <c r="L360" s="10"/>
      <c r="M360" s="10"/>
      <c r="R360" s="12"/>
      <c r="BB360" s="10"/>
      <c r="BC360" s="30"/>
      <c r="BD360" s="10"/>
      <c r="BE360" s="10"/>
      <c r="BF360" s="10"/>
      <c r="BG360" s="10"/>
      <c r="BH360" s="8"/>
    </row>
    <row r="361" spans="7:60" ht="12.75">
      <c r="G361" s="2"/>
      <c r="I361" s="10"/>
      <c r="J361" s="10"/>
      <c r="K361" s="10"/>
      <c r="L361" s="10"/>
      <c r="M361" s="10"/>
      <c r="R361" s="12"/>
      <c r="BB361" s="10"/>
      <c r="BC361" s="30"/>
      <c r="BD361" s="10"/>
      <c r="BE361" s="10"/>
      <c r="BF361" s="10"/>
      <c r="BG361" s="10"/>
      <c r="BH361" s="8"/>
    </row>
    <row r="362" spans="7:60" ht="12.75">
      <c r="G362" s="2"/>
      <c r="I362" s="10"/>
      <c r="J362" s="10"/>
      <c r="K362" s="10"/>
      <c r="L362" s="10"/>
      <c r="M362" s="10"/>
      <c r="R362" s="12"/>
      <c r="BB362" s="10"/>
      <c r="BC362" s="30"/>
      <c r="BD362" s="10"/>
      <c r="BE362" s="10"/>
      <c r="BF362" s="10"/>
      <c r="BG362" s="10"/>
      <c r="BH362" s="8"/>
    </row>
    <row r="363" spans="7:60" ht="12.75">
      <c r="G363" s="2"/>
      <c r="I363" s="10"/>
      <c r="J363" s="10"/>
      <c r="K363" s="10"/>
      <c r="L363" s="10"/>
      <c r="M363" s="10"/>
      <c r="R363" s="12"/>
      <c r="BB363" s="10"/>
      <c r="BC363" s="30"/>
      <c r="BD363" s="10"/>
      <c r="BE363" s="10"/>
      <c r="BF363" s="10"/>
      <c r="BG363" s="10"/>
      <c r="BH363" s="8"/>
    </row>
    <row r="364" spans="7:60" ht="12.75">
      <c r="G364" s="2"/>
      <c r="I364" s="10"/>
      <c r="J364" s="10"/>
      <c r="K364" s="10"/>
      <c r="L364" s="10"/>
      <c r="M364" s="10"/>
      <c r="R364" s="12"/>
      <c r="BB364" s="10"/>
      <c r="BC364" s="30"/>
      <c r="BD364" s="10"/>
      <c r="BE364" s="10"/>
      <c r="BF364" s="10"/>
      <c r="BG364" s="10"/>
      <c r="BH364" s="8"/>
    </row>
    <row r="365" spans="7:60" ht="12.75">
      <c r="G365" s="2"/>
      <c r="I365" s="10"/>
      <c r="J365" s="10"/>
      <c r="K365" s="10"/>
      <c r="L365" s="10"/>
      <c r="M365" s="10"/>
      <c r="R365" s="12"/>
      <c r="BB365" s="10"/>
      <c r="BC365" s="30"/>
      <c r="BD365" s="10"/>
      <c r="BE365" s="10"/>
      <c r="BF365" s="10"/>
      <c r="BG365" s="10"/>
      <c r="BH365" s="8"/>
    </row>
    <row r="366" spans="7:60" ht="12.75">
      <c r="G366" s="2"/>
      <c r="I366" s="10"/>
      <c r="J366" s="10"/>
      <c r="K366" s="10"/>
      <c r="L366" s="10"/>
      <c r="M366" s="10"/>
      <c r="R366" s="12"/>
      <c r="BB366" s="10"/>
      <c r="BC366" s="30"/>
      <c r="BD366" s="10"/>
      <c r="BE366" s="10"/>
      <c r="BF366" s="10"/>
      <c r="BG366" s="10"/>
      <c r="BH366" s="8"/>
    </row>
    <row r="367" spans="7:60" ht="12.75">
      <c r="G367" s="2"/>
      <c r="I367" s="10"/>
      <c r="J367" s="10"/>
      <c r="K367" s="10"/>
      <c r="L367" s="10"/>
      <c r="M367" s="10"/>
      <c r="R367" s="12"/>
      <c r="BB367" s="10"/>
      <c r="BC367" s="30"/>
      <c r="BD367" s="10"/>
      <c r="BE367" s="10"/>
      <c r="BF367" s="10"/>
      <c r="BG367" s="10"/>
      <c r="BH367" s="8"/>
    </row>
    <row r="368" spans="7:60" ht="12.75">
      <c r="G368" s="2"/>
      <c r="I368" s="10"/>
      <c r="J368" s="10"/>
      <c r="K368" s="10"/>
      <c r="L368" s="10"/>
      <c r="M368" s="10"/>
      <c r="R368" s="12"/>
      <c r="BB368" s="10"/>
      <c r="BC368" s="30"/>
      <c r="BD368" s="10"/>
      <c r="BE368" s="10"/>
      <c r="BF368" s="10"/>
      <c r="BG368" s="10"/>
      <c r="BH368" s="8"/>
    </row>
    <row r="369" spans="7:60" ht="12.75">
      <c r="G369" s="2"/>
      <c r="I369" s="10"/>
      <c r="J369" s="10"/>
      <c r="K369" s="10"/>
      <c r="L369" s="10"/>
      <c r="M369" s="10"/>
      <c r="R369" s="12"/>
      <c r="BB369" s="10"/>
      <c r="BC369" s="30"/>
      <c r="BD369" s="10"/>
      <c r="BE369" s="10"/>
      <c r="BF369" s="10"/>
      <c r="BG369" s="10"/>
      <c r="BH369" s="8"/>
    </row>
    <row r="370" spans="7:60" ht="12.75">
      <c r="G370" s="2"/>
      <c r="I370" s="10"/>
      <c r="J370" s="10"/>
      <c r="K370" s="10"/>
      <c r="L370" s="10"/>
      <c r="M370" s="10"/>
      <c r="R370" s="12"/>
      <c r="BB370" s="10"/>
      <c r="BC370" s="30"/>
      <c r="BD370" s="10"/>
      <c r="BE370" s="10"/>
      <c r="BF370" s="10"/>
      <c r="BG370" s="10"/>
      <c r="BH370" s="8"/>
    </row>
    <row r="371" spans="7:60" ht="12.75">
      <c r="G371" s="2"/>
      <c r="I371" s="10"/>
      <c r="J371" s="10"/>
      <c r="K371" s="10"/>
      <c r="L371" s="10"/>
      <c r="M371" s="10"/>
      <c r="R371" s="12"/>
      <c r="BB371" s="10"/>
      <c r="BC371" s="30"/>
      <c r="BD371" s="10"/>
      <c r="BE371" s="10"/>
      <c r="BF371" s="10"/>
      <c r="BG371" s="10"/>
      <c r="BH371" s="8"/>
    </row>
    <row r="372" spans="7:60" ht="12.75">
      <c r="G372" s="2"/>
      <c r="I372" s="10"/>
      <c r="J372" s="10"/>
      <c r="K372" s="10"/>
      <c r="L372" s="10"/>
      <c r="M372" s="10"/>
      <c r="R372" s="12"/>
      <c r="BB372" s="10"/>
      <c r="BC372" s="30"/>
      <c r="BD372" s="10"/>
      <c r="BE372" s="10"/>
      <c r="BF372" s="10"/>
      <c r="BG372" s="10"/>
      <c r="BH372" s="8"/>
    </row>
    <row r="373" spans="7:60" ht="12.75">
      <c r="G373" s="2"/>
      <c r="I373" s="10"/>
      <c r="J373" s="10"/>
      <c r="K373" s="10"/>
      <c r="L373" s="10"/>
      <c r="M373" s="10"/>
      <c r="R373" s="12"/>
      <c r="BB373" s="10"/>
      <c r="BC373" s="30"/>
      <c r="BD373" s="10"/>
      <c r="BE373" s="10"/>
      <c r="BF373" s="10"/>
      <c r="BG373" s="10"/>
      <c r="BH373" s="8"/>
    </row>
    <row r="374" spans="7:60" ht="12.75">
      <c r="G374" s="2"/>
      <c r="I374" s="10"/>
      <c r="J374" s="10"/>
      <c r="K374" s="10"/>
      <c r="L374" s="10"/>
      <c r="M374" s="10"/>
      <c r="R374" s="12"/>
      <c r="BB374" s="10"/>
      <c r="BC374" s="30"/>
      <c r="BD374" s="10"/>
      <c r="BE374" s="10"/>
      <c r="BF374" s="10"/>
      <c r="BG374" s="10"/>
      <c r="BH374" s="8"/>
    </row>
    <row r="375" spans="7:60" ht="12.75">
      <c r="G375" s="2"/>
      <c r="I375" s="10"/>
      <c r="J375" s="10"/>
      <c r="K375" s="10"/>
      <c r="L375" s="10"/>
      <c r="M375" s="10"/>
      <c r="R375" s="12"/>
      <c r="BB375" s="10"/>
      <c r="BC375" s="30"/>
      <c r="BD375" s="10"/>
      <c r="BE375" s="10"/>
      <c r="BF375" s="10"/>
      <c r="BG375" s="10"/>
      <c r="BH375" s="8"/>
    </row>
    <row r="376" spans="7:60" ht="12.75">
      <c r="G376" s="2"/>
      <c r="I376" s="10"/>
      <c r="J376" s="10"/>
      <c r="K376" s="10"/>
      <c r="L376" s="10"/>
      <c r="M376" s="10"/>
      <c r="R376" s="12"/>
      <c r="BB376" s="10"/>
      <c r="BC376" s="30"/>
      <c r="BD376" s="10"/>
      <c r="BE376" s="10"/>
      <c r="BF376" s="10"/>
      <c r="BG376" s="10"/>
      <c r="BH376" s="8"/>
    </row>
    <row r="377" spans="7:60" ht="12.75">
      <c r="G377" s="2"/>
      <c r="I377" s="10"/>
      <c r="J377" s="10"/>
      <c r="K377" s="10"/>
      <c r="L377" s="10"/>
      <c r="M377" s="10"/>
      <c r="R377" s="12"/>
      <c r="BB377" s="10"/>
      <c r="BC377" s="30"/>
      <c r="BD377" s="10"/>
      <c r="BE377" s="10"/>
      <c r="BF377" s="10"/>
      <c r="BG377" s="10"/>
      <c r="BH377" s="8"/>
    </row>
    <row r="378" spans="7:60" ht="12.75">
      <c r="G378" s="2"/>
      <c r="I378" s="10"/>
      <c r="J378" s="10"/>
      <c r="K378" s="10"/>
      <c r="L378" s="10"/>
      <c r="M378" s="10"/>
      <c r="R378" s="12"/>
      <c r="BB378" s="10"/>
      <c r="BC378" s="30"/>
      <c r="BD378" s="10"/>
      <c r="BE378" s="10"/>
      <c r="BF378" s="10"/>
      <c r="BG378" s="10"/>
      <c r="BH378" s="8"/>
    </row>
    <row r="379" spans="7:60" ht="12.75">
      <c r="G379" s="2"/>
      <c r="I379" s="10"/>
      <c r="J379" s="10"/>
      <c r="K379" s="10"/>
      <c r="L379" s="10"/>
      <c r="M379" s="10"/>
      <c r="R379" s="12"/>
      <c r="BB379" s="10"/>
      <c r="BC379" s="30"/>
      <c r="BD379" s="10"/>
      <c r="BE379" s="10"/>
      <c r="BF379" s="10"/>
      <c r="BG379" s="10"/>
      <c r="BH379" s="8"/>
    </row>
    <row r="380" spans="7:60" ht="12.75">
      <c r="G380" s="2"/>
      <c r="I380" s="10"/>
      <c r="J380" s="10"/>
      <c r="K380" s="10"/>
      <c r="L380" s="10"/>
      <c r="M380" s="10"/>
      <c r="R380" s="12"/>
      <c r="BB380" s="10"/>
      <c r="BC380" s="30"/>
      <c r="BD380" s="10"/>
      <c r="BE380" s="10"/>
      <c r="BF380" s="10"/>
      <c r="BG380" s="10"/>
      <c r="BH380" s="8"/>
    </row>
    <row r="381" spans="7:60" ht="12.75">
      <c r="G381" s="2"/>
      <c r="I381" s="10"/>
      <c r="J381" s="10"/>
      <c r="K381" s="10"/>
      <c r="L381" s="10"/>
      <c r="M381" s="10"/>
      <c r="R381" s="12"/>
      <c r="BB381" s="10"/>
      <c r="BC381" s="30"/>
      <c r="BD381" s="10"/>
      <c r="BE381" s="10"/>
      <c r="BF381" s="10"/>
      <c r="BG381" s="10"/>
      <c r="BH381" s="8"/>
    </row>
    <row r="382" spans="7:60" ht="12.75">
      <c r="G382" s="2"/>
      <c r="I382" s="10"/>
      <c r="J382" s="10"/>
      <c r="K382" s="10"/>
      <c r="L382" s="10"/>
      <c r="M382" s="10"/>
      <c r="R382" s="12"/>
      <c r="BB382" s="10"/>
      <c r="BC382" s="30"/>
      <c r="BD382" s="10"/>
      <c r="BE382" s="10"/>
      <c r="BF382" s="10"/>
      <c r="BG382" s="10"/>
      <c r="BH382" s="8"/>
    </row>
    <row r="383" spans="7:60" ht="12.75">
      <c r="G383" s="2"/>
      <c r="I383" s="10"/>
      <c r="J383" s="10"/>
      <c r="K383" s="10"/>
      <c r="L383" s="10"/>
      <c r="M383" s="10"/>
      <c r="R383" s="12"/>
      <c r="BB383" s="10"/>
      <c r="BC383" s="30"/>
      <c r="BD383" s="10"/>
      <c r="BE383" s="10"/>
      <c r="BF383" s="10"/>
      <c r="BG383" s="10"/>
      <c r="BH383" s="8"/>
    </row>
    <row r="384" spans="7:60" ht="12.75">
      <c r="G384" s="2"/>
      <c r="I384" s="10"/>
      <c r="J384" s="10"/>
      <c r="K384" s="10"/>
      <c r="L384" s="10"/>
      <c r="M384" s="10"/>
      <c r="R384" s="12"/>
      <c r="BB384" s="10"/>
      <c r="BC384" s="30"/>
      <c r="BD384" s="10"/>
      <c r="BE384" s="10"/>
      <c r="BF384" s="10"/>
      <c r="BG384" s="10"/>
      <c r="BH384" s="8"/>
    </row>
    <row r="385" spans="7:60" ht="12.75">
      <c r="G385" s="2"/>
      <c r="I385" s="10"/>
      <c r="J385" s="10"/>
      <c r="K385" s="10"/>
      <c r="L385" s="10"/>
      <c r="M385" s="10"/>
      <c r="R385" s="12"/>
      <c r="BB385" s="10"/>
      <c r="BC385" s="30"/>
      <c r="BD385" s="10"/>
      <c r="BE385" s="10"/>
      <c r="BF385" s="10"/>
      <c r="BG385" s="10"/>
      <c r="BH385" s="8"/>
    </row>
    <row r="386" spans="7:60" ht="12.75">
      <c r="G386" s="2"/>
      <c r="I386" s="10"/>
      <c r="J386" s="10"/>
      <c r="K386" s="10"/>
      <c r="L386" s="10"/>
      <c r="M386" s="10"/>
      <c r="R386" s="12"/>
      <c r="BB386" s="10"/>
      <c r="BC386" s="30"/>
      <c r="BD386" s="10"/>
      <c r="BE386" s="10"/>
      <c r="BF386" s="10"/>
      <c r="BG386" s="10"/>
      <c r="BH386" s="8"/>
    </row>
    <row r="387" spans="7:60" ht="12.75">
      <c r="G387" s="2"/>
      <c r="I387" s="10"/>
      <c r="J387" s="10"/>
      <c r="K387" s="10"/>
      <c r="L387" s="10"/>
      <c r="M387" s="10"/>
      <c r="R387" s="12"/>
      <c r="BB387" s="10"/>
      <c r="BC387" s="30"/>
      <c r="BD387" s="10"/>
      <c r="BE387" s="10"/>
      <c r="BF387" s="10"/>
      <c r="BG387" s="10"/>
      <c r="BH387" s="8"/>
    </row>
    <row r="388" spans="7:60" ht="12.75">
      <c r="G388" s="2"/>
      <c r="I388" s="10"/>
      <c r="J388" s="10"/>
      <c r="K388" s="10"/>
      <c r="L388" s="10"/>
      <c r="M388" s="10"/>
      <c r="R388" s="12"/>
      <c r="BB388" s="10"/>
      <c r="BC388" s="30"/>
      <c r="BD388" s="10"/>
      <c r="BE388" s="10"/>
      <c r="BF388" s="10"/>
      <c r="BG388" s="10"/>
      <c r="BH388" s="8"/>
    </row>
    <row r="389" spans="7:60" ht="12.75">
      <c r="G389" s="2"/>
      <c r="I389" s="10"/>
      <c r="J389" s="10"/>
      <c r="K389" s="10"/>
      <c r="L389" s="10"/>
      <c r="M389" s="10"/>
      <c r="R389" s="12"/>
      <c r="BB389" s="10"/>
      <c r="BC389" s="30"/>
      <c r="BD389" s="10"/>
      <c r="BE389" s="10"/>
      <c r="BF389" s="10"/>
      <c r="BG389" s="10"/>
      <c r="BH389" s="8"/>
    </row>
    <row r="390" spans="7:60" ht="12.75">
      <c r="G390" s="2"/>
      <c r="I390" s="10"/>
      <c r="J390" s="10"/>
      <c r="K390" s="10"/>
      <c r="L390" s="10"/>
      <c r="M390" s="10"/>
      <c r="R390" s="12"/>
      <c r="BB390" s="10"/>
      <c r="BC390" s="30"/>
      <c r="BD390" s="10"/>
      <c r="BE390" s="10"/>
      <c r="BF390" s="10"/>
      <c r="BG390" s="10"/>
      <c r="BH390" s="8"/>
    </row>
    <row r="391" spans="7:60" ht="12.75">
      <c r="G391" s="2"/>
      <c r="I391" s="10"/>
      <c r="J391" s="10"/>
      <c r="K391" s="10"/>
      <c r="L391" s="10"/>
      <c r="M391" s="10"/>
      <c r="R391" s="12"/>
      <c r="BB391" s="10"/>
      <c r="BC391" s="30"/>
      <c r="BD391" s="10"/>
      <c r="BE391" s="10"/>
      <c r="BF391" s="10"/>
      <c r="BG391" s="10"/>
      <c r="BH391" s="8"/>
    </row>
    <row r="392" spans="7:60" ht="12.75">
      <c r="G392" s="2"/>
      <c r="I392" s="10"/>
      <c r="J392" s="10"/>
      <c r="K392" s="10"/>
      <c r="L392" s="10"/>
      <c r="M392" s="10"/>
      <c r="R392" s="12"/>
      <c r="BB392" s="10"/>
      <c r="BC392" s="30"/>
      <c r="BD392" s="10"/>
      <c r="BE392" s="10"/>
      <c r="BF392" s="10"/>
      <c r="BG392" s="10"/>
      <c r="BH392" s="8"/>
    </row>
    <row r="393" spans="7:60" ht="12.75">
      <c r="G393" s="2"/>
      <c r="I393" s="10"/>
      <c r="J393" s="10"/>
      <c r="K393" s="10"/>
      <c r="L393" s="10"/>
      <c r="M393" s="10"/>
      <c r="R393" s="12"/>
      <c r="BB393" s="10"/>
      <c r="BC393" s="30"/>
      <c r="BD393" s="10"/>
      <c r="BE393" s="10"/>
      <c r="BF393" s="10"/>
      <c r="BG393" s="10"/>
      <c r="BH393" s="8"/>
    </row>
    <row r="394" spans="7:60" ht="12.75">
      <c r="G394" s="2"/>
      <c r="I394" s="10"/>
      <c r="J394" s="10"/>
      <c r="K394" s="10"/>
      <c r="L394" s="10"/>
      <c r="M394" s="10"/>
      <c r="R394" s="12"/>
      <c r="BB394" s="10"/>
      <c r="BC394" s="30"/>
      <c r="BD394" s="10"/>
      <c r="BE394" s="10"/>
      <c r="BF394" s="10"/>
      <c r="BG394" s="10"/>
      <c r="BH394" s="8"/>
    </row>
    <row r="395" spans="7:60" ht="12.75">
      <c r="G395" s="2"/>
      <c r="I395" s="10"/>
      <c r="J395" s="10"/>
      <c r="K395" s="10"/>
      <c r="L395" s="10"/>
      <c r="M395" s="10"/>
      <c r="R395" s="12"/>
      <c r="BB395" s="10"/>
      <c r="BC395" s="30"/>
      <c r="BD395" s="10"/>
      <c r="BE395" s="10"/>
      <c r="BF395" s="10"/>
      <c r="BG395" s="10"/>
      <c r="BH395" s="8"/>
    </row>
    <row r="396" spans="7:60" ht="12.75">
      <c r="G396" s="2"/>
      <c r="I396" s="10"/>
      <c r="J396" s="10"/>
      <c r="K396" s="10"/>
      <c r="L396" s="10"/>
      <c r="M396" s="10"/>
      <c r="R396" s="12"/>
      <c r="BB396" s="10"/>
      <c r="BC396" s="30"/>
      <c r="BD396" s="10"/>
      <c r="BE396" s="10"/>
      <c r="BF396" s="10"/>
      <c r="BG396" s="10"/>
      <c r="BH396" s="8"/>
    </row>
    <row r="397" spans="7:60" ht="12.75">
      <c r="G397" s="2"/>
      <c r="I397" s="10"/>
      <c r="J397" s="10"/>
      <c r="K397" s="10"/>
      <c r="L397" s="10"/>
      <c r="M397" s="10"/>
      <c r="R397" s="12"/>
      <c r="BB397" s="10"/>
      <c r="BC397" s="30"/>
      <c r="BD397" s="10"/>
      <c r="BE397" s="10"/>
      <c r="BF397" s="10"/>
      <c r="BG397" s="10"/>
      <c r="BH397" s="8"/>
    </row>
    <row r="398" spans="7:60" ht="12.75">
      <c r="G398" s="2"/>
      <c r="I398" s="10"/>
      <c r="J398" s="10"/>
      <c r="K398" s="10"/>
      <c r="L398" s="10"/>
      <c r="M398" s="10"/>
      <c r="R398" s="12"/>
      <c r="BB398" s="10"/>
      <c r="BC398" s="30"/>
      <c r="BD398" s="10"/>
      <c r="BE398" s="10"/>
      <c r="BF398" s="10"/>
      <c r="BG398" s="10"/>
      <c r="BH398" s="8"/>
    </row>
    <row r="399" spans="7:60" ht="12.75">
      <c r="G399" s="2"/>
      <c r="I399" s="10"/>
      <c r="J399" s="10"/>
      <c r="K399" s="10"/>
      <c r="L399" s="10"/>
      <c r="M399" s="10"/>
      <c r="R399" s="12"/>
      <c r="BB399" s="10"/>
      <c r="BC399" s="30"/>
      <c r="BD399" s="10"/>
      <c r="BE399" s="10"/>
      <c r="BF399" s="10"/>
      <c r="BG399" s="10"/>
      <c r="BH399" s="8"/>
    </row>
    <row r="400" spans="7:60" ht="12.75">
      <c r="G400" s="2"/>
      <c r="I400" s="10"/>
      <c r="J400" s="10"/>
      <c r="K400" s="10"/>
      <c r="L400" s="10"/>
      <c r="M400" s="10"/>
      <c r="R400" s="12"/>
      <c r="BB400" s="10"/>
      <c r="BC400" s="30"/>
      <c r="BD400" s="10"/>
      <c r="BE400" s="10"/>
      <c r="BF400" s="10"/>
      <c r="BG400" s="10"/>
      <c r="BH400" s="8"/>
    </row>
    <row r="401" spans="7:60" ht="12.75">
      <c r="G401" s="2"/>
      <c r="I401" s="10"/>
      <c r="J401" s="10"/>
      <c r="K401" s="10"/>
      <c r="L401" s="10"/>
      <c r="M401" s="10"/>
      <c r="R401" s="12"/>
      <c r="BB401" s="10"/>
      <c r="BC401" s="30"/>
      <c r="BD401" s="10"/>
      <c r="BE401" s="10"/>
      <c r="BF401" s="10"/>
      <c r="BG401" s="10"/>
      <c r="BH401" s="8"/>
    </row>
    <row r="402" spans="7:60" ht="12.75">
      <c r="G402" s="2"/>
      <c r="I402" s="10"/>
      <c r="J402" s="10"/>
      <c r="K402" s="10"/>
      <c r="L402" s="10"/>
      <c r="M402" s="10"/>
      <c r="R402" s="12"/>
      <c r="BB402" s="10"/>
      <c r="BC402" s="30"/>
      <c r="BD402" s="10"/>
      <c r="BE402" s="10"/>
      <c r="BF402" s="10"/>
      <c r="BG402" s="10"/>
      <c r="BH402" s="8"/>
    </row>
    <row r="403" spans="7:60" ht="12.75">
      <c r="G403" s="2"/>
      <c r="I403" s="10"/>
      <c r="J403" s="10"/>
      <c r="K403" s="10"/>
      <c r="L403" s="10"/>
      <c r="M403" s="10"/>
      <c r="R403" s="12"/>
      <c r="BB403" s="10"/>
      <c r="BC403" s="30"/>
      <c r="BD403" s="10"/>
      <c r="BE403" s="10"/>
      <c r="BF403" s="10"/>
      <c r="BG403" s="10"/>
      <c r="BH403" s="8"/>
    </row>
    <row r="404" spans="7:60" ht="12.75">
      <c r="G404" s="2"/>
      <c r="I404" s="10"/>
      <c r="J404" s="10"/>
      <c r="K404" s="10"/>
      <c r="L404" s="10"/>
      <c r="M404" s="10"/>
      <c r="R404" s="12"/>
      <c r="BB404" s="10"/>
      <c r="BC404" s="30"/>
      <c r="BD404" s="10"/>
      <c r="BE404" s="10"/>
      <c r="BF404" s="10"/>
      <c r="BG404" s="10"/>
      <c r="BH404" s="8"/>
    </row>
    <row r="405" spans="7:60" ht="12.75">
      <c r="G405" s="2"/>
      <c r="I405" s="10"/>
      <c r="J405" s="10"/>
      <c r="K405" s="10"/>
      <c r="L405" s="10"/>
      <c r="M405" s="10"/>
      <c r="R405" s="12"/>
      <c r="BB405" s="10"/>
      <c r="BC405" s="30"/>
      <c r="BD405" s="10"/>
      <c r="BE405" s="10"/>
      <c r="BF405" s="10"/>
      <c r="BG405" s="10"/>
      <c r="BH405" s="8"/>
    </row>
    <row r="406" spans="7:60" ht="12.75">
      <c r="G406" s="2"/>
      <c r="I406" s="10"/>
      <c r="J406" s="10"/>
      <c r="K406" s="10"/>
      <c r="L406" s="10"/>
      <c r="M406" s="10"/>
      <c r="R406" s="12"/>
      <c r="BB406" s="10"/>
      <c r="BC406" s="30"/>
      <c r="BD406" s="10"/>
      <c r="BE406" s="10"/>
      <c r="BF406" s="10"/>
      <c r="BG406" s="10"/>
      <c r="BH406" s="8"/>
    </row>
    <row r="407" spans="7:60" ht="12.75">
      <c r="G407" s="2"/>
      <c r="I407" s="10"/>
      <c r="J407" s="10"/>
      <c r="K407" s="10"/>
      <c r="L407" s="10"/>
      <c r="M407" s="10"/>
      <c r="R407" s="12"/>
      <c r="BB407" s="10"/>
      <c r="BC407" s="30"/>
      <c r="BD407" s="10"/>
      <c r="BE407" s="10"/>
      <c r="BF407" s="10"/>
      <c r="BG407" s="10"/>
      <c r="BH407" s="8"/>
    </row>
    <row r="408" spans="7:60" ht="12.75">
      <c r="G408" s="2"/>
      <c r="I408" s="10"/>
      <c r="J408" s="10"/>
      <c r="K408" s="10"/>
      <c r="L408" s="10"/>
      <c r="M408" s="10"/>
      <c r="R408" s="12"/>
      <c r="BB408" s="10"/>
      <c r="BC408" s="30"/>
      <c r="BD408" s="10"/>
      <c r="BE408" s="10"/>
      <c r="BF408" s="10"/>
      <c r="BG408" s="10"/>
      <c r="BH408" s="8"/>
    </row>
    <row r="409" spans="7:60" ht="12.75">
      <c r="G409" s="2"/>
      <c r="I409" s="10"/>
      <c r="J409" s="10"/>
      <c r="K409" s="10"/>
      <c r="L409" s="10"/>
      <c r="M409" s="10"/>
      <c r="R409" s="12"/>
      <c r="BB409" s="10"/>
      <c r="BC409" s="30"/>
      <c r="BD409" s="10"/>
      <c r="BE409" s="10"/>
      <c r="BF409" s="10"/>
      <c r="BG409" s="10"/>
      <c r="BH409" s="8"/>
    </row>
    <row r="410" spans="7:60" ht="12.75">
      <c r="G410" s="2"/>
      <c r="I410" s="10"/>
      <c r="J410" s="10"/>
      <c r="K410" s="10"/>
      <c r="L410" s="10"/>
      <c r="M410" s="10"/>
      <c r="R410" s="12"/>
      <c r="BB410" s="10"/>
      <c r="BC410" s="30"/>
      <c r="BD410" s="10"/>
      <c r="BE410" s="10"/>
      <c r="BF410" s="10"/>
      <c r="BG410" s="10"/>
      <c r="BH410" s="8"/>
    </row>
    <row r="411" spans="7:60" ht="12.75">
      <c r="G411" s="2"/>
      <c r="I411" s="10"/>
      <c r="J411" s="10"/>
      <c r="K411" s="10"/>
      <c r="L411" s="10"/>
      <c r="M411" s="10"/>
      <c r="R411" s="12"/>
      <c r="BB411" s="10"/>
      <c r="BC411" s="30"/>
      <c r="BD411" s="10"/>
      <c r="BE411" s="10"/>
      <c r="BF411" s="10"/>
      <c r="BG411" s="10"/>
      <c r="BH411" s="8"/>
    </row>
    <row r="412" spans="7:60" ht="12.75">
      <c r="G412" s="2"/>
      <c r="I412" s="10"/>
      <c r="J412" s="10"/>
      <c r="K412" s="10"/>
      <c r="L412" s="10"/>
      <c r="M412" s="10"/>
      <c r="R412" s="12"/>
      <c r="BB412" s="10"/>
      <c r="BC412" s="30"/>
      <c r="BD412" s="10"/>
      <c r="BE412" s="10"/>
      <c r="BF412" s="10"/>
      <c r="BG412" s="10"/>
      <c r="BH412" s="8"/>
    </row>
    <row r="413" spans="7:60" ht="12.75">
      <c r="G413" s="2"/>
      <c r="I413" s="10"/>
      <c r="J413" s="10"/>
      <c r="K413" s="10"/>
      <c r="L413" s="10"/>
      <c r="M413" s="10"/>
      <c r="R413" s="12"/>
      <c r="BB413" s="10"/>
      <c r="BC413" s="30"/>
      <c r="BD413" s="10"/>
      <c r="BE413" s="10"/>
      <c r="BF413" s="10"/>
      <c r="BG413" s="10"/>
      <c r="BH413" s="8"/>
    </row>
    <row r="414" spans="7:60" ht="12.75">
      <c r="G414" s="2"/>
      <c r="I414" s="10"/>
      <c r="J414" s="10"/>
      <c r="K414" s="10"/>
      <c r="L414" s="10"/>
      <c r="M414" s="10"/>
      <c r="R414" s="12"/>
      <c r="BB414" s="10"/>
      <c r="BC414" s="30"/>
      <c r="BD414" s="10"/>
      <c r="BE414" s="10"/>
      <c r="BF414" s="10"/>
      <c r="BG414" s="10"/>
      <c r="BH414" s="8"/>
    </row>
    <row r="415" spans="7:60" ht="12.75">
      <c r="G415" s="2"/>
      <c r="I415" s="10"/>
      <c r="J415" s="10"/>
      <c r="K415" s="10"/>
      <c r="L415" s="10"/>
      <c r="M415" s="10"/>
      <c r="R415" s="12"/>
      <c r="BB415" s="10"/>
      <c r="BC415" s="30"/>
      <c r="BD415" s="10"/>
      <c r="BE415" s="10"/>
      <c r="BF415" s="10"/>
      <c r="BG415" s="10"/>
      <c r="BH415" s="8"/>
    </row>
    <row r="416" spans="7:60" ht="12.75">
      <c r="G416" s="2"/>
      <c r="I416" s="10"/>
      <c r="J416" s="10"/>
      <c r="K416" s="10"/>
      <c r="L416" s="10"/>
      <c r="M416" s="10"/>
      <c r="R416" s="12"/>
      <c r="BB416" s="10"/>
      <c r="BC416" s="30"/>
      <c r="BD416" s="10"/>
      <c r="BE416" s="10"/>
      <c r="BF416" s="10"/>
      <c r="BG416" s="10"/>
      <c r="BH416" s="8"/>
    </row>
    <row r="417" spans="7:60" ht="12.75">
      <c r="G417" s="2"/>
      <c r="I417" s="10"/>
      <c r="J417" s="10"/>
      <c r="K417" s="10"/>
      <c r="L417" s="10"/>
      <c r="M417" s="10"/>
      <c r="R417" s="12"/>
      <c r="BB417" s="10"/>
      <c r="BC417" s="30"/>
      <c r="BD417" s="10"/>
      <c r="BE417" s="10"/>
      <c r="BF417" s="10"/>
      <c r="BG417" s="10"/>
      <c r="BH417" s="8"/>
    </row>
    <row r="418" spans="7:60" ht="12.75">
      <c r="G418" s="2"/>
      <c r="I418" s="10"/>
      <c r="J418" s="10"/>
      <c r="K418" s="10"/>
      <c r="L418" s="10"/>
      <c r="M418" s="10"/>
      <c r="R418" s="12"/>
      <c r="BB418" s="10"/>
      <c r="BC418" s="30"/>
      <c r="BD418" s="10"/>
      <c r="BE418" s="10"/>
      <c r="BF418" s="10"/>
      <c r="BG418" s="10"/>
      <c r="BH418" s="8"/>
    </row>
    <row r="419" spans="7:60" ht="12.75">
      <c r="G419" s="2"/>
      <c r="I419" s="10"/>
      <c r="J419" s="10"/>
      <c r="K419" s="10"/>
      <c r="L419" s="10"/>
      <c r="M419" s="10"/>
      <c r="R419" s="12"/>
      <c r="BB419" s="10"/>
      <c r="BC419" s="30"/>
      <c r="BD419" s="10"/>
      <c r="BE419" s="10"/>
      <c r="BF419" s="10"/>
      <c r="BG419" s="10"/>
      <c r="BH419" s="8"/>
    </row>
    <row r="420" spans="7:60" ht="12.75">
      <c r="G420" s="2"/>
      <c r="I420" s="10"/>
      <c r="J420" s="10"/>
      <c r="K420" s="10"/>
      <c r="L420" s="10"/>
      <c r="M420" s="10"/>
      <c r="R420" s="12"/>
      <c r="BB420" s="10"/>
      <c r="BC420" s="30"/>
      <c r="BD420" s="10"/>
      <c r="BE420" s="10"/>
      <c r="BF420" s="10"/>
      <c r="BG420" s="10"/>
      <c r="BH420" s="8"/>
    </row>
    <row r="421" spans="7:60" ht="12.75">
      <c r="G421" s="2"/>
      <c r="I421" s="10"/>
      <c r="J421" s="10"/>
      <c r="K421" s="10"/>
      <c r="L421" s="10"/>
      <c r="M421" s="10"/>
      <c r="R421" s="12"/>
      <c r="BB421" s="10"/>
      <c r="BC421" s="30"/>
      <c r="BD421" s="10"/>
      <c r="BE421" s="10"/>
      <c r="BF421" s="10"/>
      <c r="BG421" s="10"/>
      <c r="BH421" s="8"/>
    </row>
    <row r="422" spans="7:60" ht="12.75">
      <c r="G422" s="2"/>
      <c r="I422" s="10"/>
      <c r="J422" s="10"/>
      <c r="K422" s="10"/>
      <c r="L422" s="10"/>
      <c r="M422" s="10"/>
      <c r="R422" s="12"/>
      <c r="BB422" s="10"/>
      <c r="BC422" s="30"/>
      <c r="BD422" s="10"/>
      <c r="BE422" s="10"/>
      <c r="BF422" s="10"/>
      <c r="BG422" s="10"/>
      <c r="BH422" s="8"/>
    </row>
    <row r="423" spans="7:60" ht="12.75">
      <c r="G423" s="2"/>
      <c r="I423" s="10"/>
      <c r="J423" s="10"/>
      <c r="K423" s="10"/>
      <c r="L423" s="10"/>
      <c r="M423" s="10"/>
      <c r="R423" s="12"/>
      <c r="BB423" s="10"/>
      <c r="BC423" s="30"/>
      <c r="BD423" s="10"/>
      <c r="BE423" s="10"/>
      <c r="BF423" s="10"/>
      <c r="BG423" s="10"/>
      <c r="BH423" s="8"/>
    </row>
    <row r="424" spans="7:60" ht="12.75">
      <c r="G424" s="2"/>
      <c r="I424" s="10"/>
      <c r="J424" s="10"/>
      <c r="K424" s="10"/>
      <c r="L424" s="10"/>
      <c r="M424" s="10"/>
      <c r="R424" s="12"/>
      <c r="BB424" s="10"/>
      <c r="BC424" s="30"/>
      <c r="BD424" s="10"/>
      <c r="BE424" s="10"/>
      <c r="BF424" s="10"/>
      <c r="BG424" s="10"/>
      <c r="BH424" s="8"/>
    </row>
    <row r="425" spans="7:60" ht="12.75">
      <c r="G425" s="2"/>
      <c r="I425" s="10"/>
      <c r="J425" s="10"/>
      <c r="K425" s="10"/>
      <c r="L425" s="10"/>
      <c r="M425" s="10"/>
      <c r="R425" s="12"/>
      <c r="BB425" s="10"/>
      <c r="BC425" s="30"/>
      <c r="BD425" s="10"/>
      <c r="BE425" s="10"/>
      <c r="BF425" s="10"/>
      <c r="BG425" s="10"/>
      <c r="BH425" s="8"/>
    </row>
    <row r="426" spans="7:60" ht="12.75">
      <c r="G426" s="2"/>
      <c r="I426" s="10"/>
      <c r="J426" s="10"/>
      <c r="K426" s="10"/>
      <c r="L426" s="10"/>
      <c r="M426" s="10"/>
      <c r="R426" s="12"/>
      <c r="BB426" s="10"/>
      <c r="BC426" s="30"/>
      <c r="BD426" s="10"/>
      <c r="BE426" s="10"/>
      <c r="BF426" s="10"/>
      <c r="BG426" s="10"/>
      <c r="BH426" s="8"/>
    </row>
    <row r="427" spans="7:60" ht="12.75">
      <c r="G427" s="2"/>
      <c r="I427" s="10"/>
      <c r="J427" s="10"/>
      <c r="K427" s="10"/>
      <c r="L427" s="10"/>
      <c r="M427" s="10"/>
      <c r="R427" s="12"/>
      <c r="BB427" s="10"/>
      <c r="BC427" s="30"/>
      <c r="BD427" s="10"/>
      <c r="BE427" s="10"/>
      <c r="BF427" s="10"/>
      <c r="BG427" s="10"/>
      <c r="BH427" s="8"/>
    </row>
    <row r="428" spans="7:60" ht="12.75">
      <c r="G428" s="2"/>
      <c r="I428" s="10"/>
      <c r="J428" s="10"/>
      <c r="K428" s="10"/>
      <c r="L428" s="10"/>
      <c r="M428" s="10"/>
      <c r="R428" s="12"/>
      <c r="BB428" s="10"/>
      <c r="BC428" s="30"/>
      <c r="BD428" s="10"/>
      <c r="BE428" s="10"/>
      <c r="BF428" s="10"/>
      <c r="BG428" s="10"/>
      <c r="BH428" s="8"/>
    </row>
    <row r="429" spans="7:60" ht="12.75">
      <c r="G429" s="2"/>
      <c r="I429" s="10"/>
      <c r="J429" s="10"/>
      <c r="K429" s="10"/>
      <c r="L429" s="10"/>
      <c r="M429" s="10"/>
      <c r="R429" s="12"/>
      <c r="BB429" s="10"/>
      <c r="BC429" s="30"/>
      <c r="BD429" s="10"/>
      <c r="BE429" s="10"/>
      <c r="BF429" s="10"/>
      <c r="BG429" s="10"/>
      <c r="BH429" s="8"/>
    </row>
    <row r="430" spans="7:60" ht="12.75">
      <c r="G430" s="2"/>
      <c r="I430" s="10"/>
      <c r="J430" s="10"/>
      <c r="K430" s="10"/>
      <c r="L430" s="10"/>
      <c r="M430" s="10"/>
      <c r="R430" s="12"/>
      <c r="BB430" s="10"/>
      <c r="BC430" s="30"/>
      <c r="BD430" s="10"/>
      <c r="BE430" s="10"/>
      <c r="BF430" s="10"/>
      <c r="BG430" s="10"/>
      <c r="BH430" s="8"/>
    </row>
    <row r="431" spans="7:60" ht="12.75">
      <c r="G431" s="2"/>
      <c r="I431" s="10"/>
      <c r="J431" s="10"/>
      <c r="K431" s="10"/>
      <c r="L431" s="10"/>
      <c r="M431" s="10"/>
      <c r="R431" s="12"/>
      <c r="BB431" s="10"/>
      <c r="BC431" s="30"/>
      <c r="BD431" s="10"/>
      <c r="BE431" s="10"/>
      <c r="BF431" s="10"/>
      <c r="BG431" s="10"/>
      <c r="BH431" s="8"/>
    </row>
    <row r="432" spans="7:60" ht="12.75">
      <c r="G432" s="2"/>
      <c r="I432" s="10"/>
      <c r="J432" s="10"/>
      <c r="K432" s="10"/>
      <c r="L432" s="10"/>
      <c r="M432" s="10"/>
      <c r="R432" s="12"/>
      <c r="BB432" s="10"/>
      <c r="BC432" s="30"/>
      <c r="BD432" s="10"/>
      <c r="BE432" s="10"/>
      <c r="BF432" s="10"/>
      <c r="BG432" s="10"/>
      <c r="BH432" s="8"/>
    </row>
    <row r="433" spans="7:60" ht="12.75">
      <c r="G433" s="2"/>
      <c r="I433" s="10"/>
      <c r="J433" s="10"/>
      <c r="K433" s="10"/>
      <c r="L433" s="10"/>
      <c r="M433" s="10"/>
      <c r="R433" s="12"/>
      <c r="BB433" s="10"/>
      <c r="BC433" s="30"/>
      <c r="BD433" s="10"/>
      <c r="BE433" s="10"/>
      <c r="BF433" s="10"/>
      <c r="BG433" s="10"/>
      <c r="BH433" s="8"/>
    </row>
    <row r="434" spans="7:60" ht="12.75">
      <c r="G434" s="2"/>
      <c r="I434" s="10"/>
      <c r="J434" s="10"/>
      <c r="K434" s="10"/>
      <c r="L434" s="10"/>
      <c r="M434" s="10"/>
      <c r="R434" s="12"/>
      <c r="BB434" s="10"/>
      <c r="BC434" s="30"/>
      <c r="BD434" s="10"/>
      <c r="BE434" s="10"/>
      <c r="BF434" s="10"/>
      <c r="BG434" s="10"/>
      <c r="BH434" s="8"/>
    </row>
    <row r="435" spans="7:60" ht="12.75">
      <c r="G435" s="2"/>
      <c r="I435" s="10"/>
      <c r="J435" s="10"/>
      <c r="K435" s="10"/>
      <c r="L435" s="10"/>
      <c r="M435" s="10"/>
      <c r="R435" s="12"/>
      <c r="BB435" s="10"/>
      <c r="BC435" s="30"/>
      <c r="BD435" s="10"/>
      <c r="BE435" s="10"/>
      <c r="BF435" s="10"/>
      <c r="BG435" s="10"/>
      <c r="BH435" s="8"/>
    </row>
    <row r="436" spans="7:60" ht="12.75">
      <c r="G436" s="2"/>
      <c r="I436" s="10"/>
      <c r="J436" s="10"/>
      <c r="K436" s="10"/>
      <c r="L436" s="10"/>
      <c r="M436" s="10"/>
      <c r="R436" s="12"/>
      <c r="BB436" s="10"/>
      <c r="BC436" s="30"/>
      <c r="BD436" s="10"/>
      <c r="BE436" s="10"/>
      <c r="BF436" s="10"/>
      <c r="BG436" s="10"/>
      <c r="BH436" s="8"/>
    </row>
    <row r="437" spans="7:60" ht="12.75">
      <c r="G437" s="2"/>
      <c r="I437" s="10"/>
      <c r="J437" s="10"/>
      <c r="K437" s="10"/>
      <c r="L437" s="10"/>
      <c r="M437" s="10"/>
      <c r="R437" s="12"/>
      <c r="BB437" s="10"/>
      <c r="BC437" s="30"/>
      <c r="BD437" s="10"/>
      <c r="BE437" s="10"/>
      <c r="BF437" s="10"/>
      <c r="BG437" s="10"/>
      <c r="BH437" s="8"/>
    </row>
    <row r="438" spans="7:60" ht="12.75">
      <c r="G438" s="2"/>
      <c r="I438" s="10"/>
      <c r="J438" s="10"/>
      <c r="K438" s="10"/>
      <c r="L438" s="10"/>
      <c r="M438" s="10"/>
      <c r="R438" s="12"/>
      <c r="BB438" s="10"/>
      <c r="BC438" s="30"/>
      <c r="BD438" s="10"/>
      <c r="BE438" s="10"/>
      <c r="BF438" s="10"/>
      <c r="BG438" s="10"/>
      <c r="BH438" s="8"/>
    </row>
    <row r="439" spans="7:60" ht="12.75">
      <c r="G439" s="2"/>
      <c r="I439" s="10"/>
      <c r="J439" s="10"/>
      <c r="K439" s="10"/>
      <c r="L439" s="10"/>
      <c r="M439" s="10"/>
      <c r="R439" s="12"/>
      <c r="BB439" s="10"/>
      <c r="BC439" s="30"/>
      <c r="BD439" s="10"/>
      <c r="BE439" s="10"/>
      <c r="BF439" s="10"/>
      <c r="BG439" s="10"/>
      <c r="BH439" s="8"/>
    </row>
    <row r="440" spans="7:60" ht="12.75">
      <c r="G440" s="2"/>
      <c r="I440" s="10"/>
      <c r="J440" s="10"/>
      <c r="K440" s="10"/>
      <c r="L440" s="10"/>
      <c r="M440" s="10"/>
      <c r="R440" s="12"/>
      <c r="BB440" s="10"/>
      <c r="BC440" s="30"/>
      <c r="BD440" s="10"/>
      <c r="BE440" s="10"/>
      <c r="BF440" s="10"/>
      <c r="BG440" s="10"/>
      <c r="BH440" s="8"/>
    </row>
    <row r="441" spans="7:60" ht="12.75">
      <c r="G441" s="2"/>
      <c r="I441" s="10"/>
      <c r="J441" s="10"/>
      <c r="K441" s="10"/>
      <c r="L441" s="10"/>
      <c r="M441" s="10"/>
      <c r="R441" s="12"/>
      <c r="BB441" s="10"/>
      <c r="BC441" s="30"/>
      <c r="BD441" s="10"/>
      <c r="BE441" s="10"/>
      <c r="BF441" s="10"/>
      <c r="BG441" s="10"/>
      <c r="BH441" s="8"/>
    </row>
    <row r="442" spans="7:60" ht="12.75">
      <c r="G442" s="2"/>
      <c r="I442" s="10"/>
      <c r="J442" s="10"/>
      <c r="K442" s="10"/>
      <c r="L442" s="10"/>
      <c r="M442" s="10"/>
      <c r="R442" s="12"/>
      <c r="BB442" s="10"/>
      <c r="BC442" s="30"/>
      <c r="BD442" s="10"/>
      <c r="BE442" s="10"/>
      <c r="BF442" s="10"/>
      <c r="BG442" s="10"/>
      <c r="BH442" s="8"/>
    </row>
    <row r="443" spans="7:60" ht="12.75">
      <c r="G443" s="2"/>
      <c r="I443" s="10"/>
      <c r="J443" s="10"/>
      <c r="K443" s="10"/>
      <c r="L443" s="10"/>
      <c r="M443" s="10"/>
      <c r="R443" s="12"/>
      <c r="BB443" s="10"/>
      <c r="BC443" s="30"/>
      <c r="BD443" s="10"/>
      <c r="BE443" s="10"/>
      <c r="BF443" s="10"/>
      <c r="BG443" s="10"/>
      <c r="BH443" s="8"/>
    </row>
    <row r="444" spans="7:60" ht="12.75">
      <c r="G444" s="2"/>
      <c r="I444" s="10"/>
      <c r="J444" s="10"/>
      <c r="K444" s="10"/>
      <c r="L444" s="10"/>
      <c r="M444" s="10"/>
      <c r="R444" s="12"/>
      <c r="BB444" s="10"/>
      <c r="BC444" s="30"/>
      <c r="BD444" s="10"/>
      <c r="BE444" s="10"/>
      <c r="BF444" s="10"/>
      <c r="BG444" s="10"/>
      <c r="BH444" s="8"/>
    </row>
    <row r="445" spans="7:60" ht="12.75">
      <c r="G445" s="2"/>
      <c r="I445" s="10"/>
      <c r="J445" s="10"/>
      <c r="K445" s="10"/>
      <c r="L445" s="10"/>
      <c r="M445" s="10"/>
      <c r="R445" s="12"/>
      <c r="BB445" s="10"/>
      <c r="BC445" s="30"/>
      <c r="BD445" s="10"/>
      <c r="BE445" s="10"/>
      <c r="BF445" s="10"/>
      <c r="BG445" s="10"/>
      <c r="BH445" s="8"/>
    </row>
    <row r="446" spans="7:60" ht="12.75">
      <c r="G446" s="2"/>
      <c r="I446" s="10"/>
      <c r="J446" s="10"/>
      <c r="K446" s="10"/>
      <c r="L446" s="10"/>
      <c r="M446" s="10"/>
      <c r="R446" s="12"/>
      <c r="BB446" s="10"/>
      <c r="BC446" s="30"/>
      <c r="BD446" s="10"/>
      <c r="BE446" s="10"/>
      <c r="BF446" s="10"/>
      <c r="BG446" s="10"/>
      <c r="BH446" s="8"/>
    </row>
    <row r="447" spans="7:60" ht="12.75">
      <c r="G447" s="2"/>
      <c r="I447" s="10"/>
      <c r="J447" s="10"/>
      <c r="K447" s="10"/>
      <c r="L447" s="10"/>
      <c r="M447" s="10"/>
      <c r="R447" s="12"/>
      <c r="BB447" s="10"/>
      <c r="BC447" s="30"/>
      <c r="BD447" s="10"/>
      <c r="BE447" s="10"/>
      <c r="BF447" s="10"/>
      <c r="BG447" s="10"/>
      <c r="BH447" s="8"/>
    </row>
    <row r="448" spans="7:60" ht="12.75">
      <c r="G448" s="2"/>
      <c r="I448" s="10"/>
      <c r="J448" s="10"/>
      <c r="K448" s="10"/>
      <c r="L448" s="10"/>
      <c r="M448" s="10"/>
      <c r="R448" s="12"/>
      <c r="BB448" s="10"/>
      <c r="BC448" s="30"/>
      <c r="BD448" s="10"/>
      <c r="BE448" s="10"/>
      <c r="BF448" s="10"/>
      <c r="BG448" s="10"/>
      <c r="BH448" s="8"/>
    </row>
    <row r="449" spans="7:60" ht="12.75">
      <c r="G449" s="2"/>
      <c r="I449" s="10"/>
      <c r="J449" s="10"/>
      <c r="K449" s="10"/>
      <c r="L449" s="10"/>
      <c r="M449" s="10"/>
      <c r="R449" s="12"/>
      <c r="BB449" s="10"/>
      <c r="BC449" s="30"/>
      <c r="BD449" s="10"/>
      <c r="BE449" s="10"/>
      <c r="BF449" s="10"/>
      <c r="BG449" s="10"/>
      <c r="BH449" s="8"/>
    </row>
    <row r="450" spans="7:60" ht="12.75">
      <c r="G450" s="2"/>
      <c r="I450" s="10"/>
      <c r="J450" s="10"/>
      <c r="K450" s="10"/>
      <c r="L450" s="10"/>
      <c r="M450" s="10"/>
      <c r="R450" s="12"/>
      <c r="BB450" s="10"/>
      <c r="BC450" s="30"/>
      <c r="BD450" s="10"/>
      <c r="BE450" s="10"/>
      <c r="BF450" s="10"/>
      <c r="BG450" s="10"/>
      <c r="BH450" s="8"/>
    </row>
    <row r="451" spans="7:60" ht="12.75">
      <c r="G451" s="2"/>
      <c r="I451" s="10"/>
      <c r="J451" s="10"/>
      <c r="K451" s="10"/>
      <c r="L451" s="10"/>
      <c r="M451" s="10"/>
      <c r="R451" s="12"/>
      <c r="BB451" s="10"/>
      <c r="BC451" s="30"/>
      <c r="BD451" s="10"/>
      <c r="BE451" s="10"/>
      <c r="BF451" s="10"/>
      <c r="BG451" s="10"/>
      <c r="BH451" s="8"/>
    </row>
    <row r="452" spans="7:60" ht="12.75">
      <c r="G452" s="2"/>
      <c r="I452" s="10"/>
      <c r="J452" s="10"/>
      <c r="K452" s="10"/>
      <c r="L452" s="10"/>
      <c r="M452" s="10"/>
      <c r="R452" s="12"/>
      <c r="BB452" s="10"/>
      <c r="BC452" s="30"/>
      <c r="BD452" s="10"/>
      <c r="BE452" s="10"/>
      <c r="BF452" s="10"/>
      <c r="BG452" s="10"/>
      <c r="BH452" s="8"/>
    </row>
    <row r="453" spans="7:60" ht="12.75">
      <c r="G453" s="2"/>
      <c r="I453" s="10"/>
      <c r="J453" s="10"/>
      <c r="K453" s="10"/>
      <c r="L453" s="10"/>
      <c r="M453" s="10"/>
      <c r="R453" s="12"/>
      <c r="BB453" s="10"/>
      <c r="BC453" s="30"/>
      <c r="BD453" s="10"/>
      <c r="BE453" s="10"/>
      <c r="BF453" s="10"/>
      <c r="BG453" s="10"/>
      <c r="BH453" s="8"/>
    </row>
    <row r="454" spans="7:60" ht="12.75">
      <c r="G454" s="2"/>
      <c r="I454" s="10"/>
      <c r="J454" s="10"/>
      <c r="K454" s="10"/>
      <c r="L454" s="10"/>
      <c r="M454" s="10"/>
      <c r="R454" s="12"/>
      <c r="BB454" s="10"/>
      <c r="BC454" s="30"/>
      <c r="BD454" s="10"/>
      <c r="BE454" s="10"/>
      <c r="BF454" s="10"/>
      <c r="BG454" s="10"/>
      <c r="BH454" s="8"/>
    </row>
    <row r="455" spans="7:60" ht="12.75">
      <c r="G455" s="2"/>
      <c r="I455" s="10"/>
      <c r="J455" s="10"/>
      <c r="K455" s="10"/>
      <c r="L455" s="10"/>
      <c r="M455" s="10"/>
      <c r="R455" s="12"/>
      <c r="BB455" s="10"/>
      <c r="BC455" s="30"/>
      <c r="BD455" s="10"/>
      <c r="BE455" s="10"/>
      <c r="BF455" s="10"/>
      <c r="BG455" s="10"/>
      <c r="BH455" s="8"/>
    </row>
    <row r="456" spans="7:60" ht="12.75">
      <c r="G456" s="2"/>
      <c r="I456" s="10"/>
      <c r="J456" s="10"/>
      <c r="K456" s="10"/>
      <c r="L456" s="10"/>
      <c r="M456" s="10"/>
      <c r="R456" s="12"/>
      <c r="BB456" s="10"/>
      <c r="BC456" s="30"/>
      <c r="BD456" s="10"/>
      <c r="BE456" s="10"/>
      <c r="BF456" s="10"/>
      <c r="BG456" s="10"/>
      <c r="BH456" s="8"/>
    </row>
    <row r="457" spans="7:60" ht="12.75">
      <c r="G457" s="2"/>
      <c r="I457" s="10"/>
      <c r="J457" s="10"/>
      <c r="K457" s="10"/>
      <c r="L457" s="10"/>
      <c r="M457" s="10"/>
      <c r="R457" s="12"/>
      <c r="BB457" s="10"/>
      <c r="BC457" s="30"/>
      <c r="BD457" s="10"/>
      <c r="BE457" s="10"/>
      <c r="BF457" s="10"/>
      <c r="BG457" s="10"/>
      <c r="BH457" s="8"/>
    </row>
    <row r="458" spans="7:60" ht="12.75">
      <c r="G458" s="2"/>
      <c r="I458" s="10"/>
      <c r="J458" s="10"/>
      <c r="K458" s="10"/>
      <c r="L458" s="10"/>
      <c r="M458" s="10"/>
      <c r="R458" s="12"/>
      <c r="BB458" s="10"/>
      <c r="BC458" s="30"/>
      <c r="BD458" s="10"/>
      <c r="BE458" s="10"/>
      <c r="BF458" s="10"/>
      <c r="BG458" s="10"/>
      <c r="BH458" s="8"/>
    </row>
    <row r="459" spans="7:60" ht="12.75">
      <c r="G459" s="2"/>
      <c r="I459" s="10"/>
      <c r="J459" s="10"/>
      <c r="K459" s="10"/>
      <c r="L459" s="10"/>
      <c r="M459" s="10"/>
      <c r="R459" s="12"/>
      <c r="BB459" s="10"/>
      <c r="BC459" s="30"/>
      <c r="BD459" s="10"/>
      <c r="BE459" s="10"/>
      <c r="BF459" s="10"/>
      <c r="BG459" s="10"/>
      <c r="BH459" s="8"/>
    </row>
    <row r="460" spans="7:60" ht="12.75">
      <c r="G460" s="2"/>
      <c r="I460" s="10"/>
      <c r="J460" s="10"/>
      <c r="K460" s="10"/>
      <c r="L460" s="10"/>
      <c r="M460" s="10"/>
      <c r="R460" s="12"/>
      <c r="BB460" s="10"/>
      <c r="BC460" s="30"/>
      <c r="BD460" s="10"/>
      <c r="BE460" s="10"/>
      <c r="BF460" s="10"/>
      <c r="BG460" s="10"/>
      <c r="BH460" s="8"/>
    </row>
    <row r="461" spans="7:60" ht="12.75">
      <c r="G461" s="2"/>
      <c r="I461" s="10"/>
      <c r="J461" s="10"/>
      <c r="K461" s="10"/>
      <c r="L461" s="10"/>
      <c r="M461" s="10"/>
      <c r="R461" s="12"/>
      <c r="BB461" s="10"/>
      <c r="BC461" s="30"/>
      <c r="BD461" s="10"/>
      <c r="BE461" s="10"/>
      <c r="BF461" s="10"/>
      <c r="BG461" s="10"/>
      <c r="BH461" s="8"/>
    </row>
    <row r="462" spans="7:60" ht="12.75">
      <c r="G462" s="2"/>
      <c r="I462" s="10"/>
      <c r="J462" s="10"/>
      <c r="K462" s="10"/>
      <c r="L462" s="10"/>
      <c r="M462" s="10"/>
      <c r="R462" s="12"/>
      <c r="BB462" s="10"/>
      <c r="BC462" s="30"/>
      <c r="BD462" s="10"/>
      <c r="BE462" s="10"/>
      <c r="BF462" s="10"/>
      <c r="BG462" s="10"/>
      <c r="BH462" s="8"/>
    </row>
    <row r="463" spans="7:60" ht="12.75">
      <c r="G463" s="2"/>
      <c r="I463" s="10"/>
      <c r="J463" s="10"/>
      <c r="K463" s="10"/>
      <c r="L463" s="10"/>
      <c r="M463" s="10"/>
      <c r="R463" s="12"/>
      <c r="BB463" s="10"/>
      <c r="BC463" s="30"/>
      <c r="BD463" s="10"/>
      <c r="BE463" s="10"/>
      <c r="BF463" s="10"/>
      <c r="BG463" s="10"/>
      <c r="BH463" s="8"/>
    </row>
    <row r="464" spans="7:60" ht="12.75">
      <c r="G464" s="2"/>
      <c r="I464" s="10"/>
      <c r="J464" s="10"/>
      <c r="K464" s="10"/>
      <c r="L464" s="10"/>
      <c r="M464" s="10"/>
      <c r="R464" s="12"/>
      <c r="BB464" s="10"/>
      <c r="BC464" s="30"/>
      <c r="BD464" s="10"/>
      <c r="BE464" s="10"/>
      <c r="BF464" s="10"/>
      <c r="BG464" s="10"/>
      <c r="BH464" s="8"/>
    </row>
    <row r="465" spans="7:60" ht="12.75">
      <c r="G465" s="2"/>
      <c r="I465" s="10"/>
      <c r="J465" s="10"/>
      <c r="K465" s="10"/>
      <c r="L465" s="10"/>
      <c r="M465" s="10"/>
      <c r="R465" s="12"/>
      <c r="BB465" s="10"/>
      <c r="BC465" s="30"/>
      <c r="BD465" s="10"/>
      <c r="BE465" s="10"/>
      <c r="BF465" s="10"/>
      <c r="BG465" s="10"/>
      <c r="BH465" s="8"/>
    </row>
    <row r="466" spans="7:60" ht="12.75">
      <c r="G466" s="2"/>
      <c r="I466" s="10"/>
      <c r="J466" s="10"/>
      <c r="K466" s="10"/>
      <c r="L466" s="10"/>
      <c r="M466" s="10"/>
      <c r="R466" s="12"/>
      <c r="BB466" s="10"/>
      <c r="BC466" s="30"/>
      <c r="BD466" s="10"/>
      <c r="BE466" s="10"/>
      <c r="BF466" s="10"/>
      <c r="BG466" s="10"/>
      <c r="BH466" s="8"/>
    </row>
    <row r="467" spans="7:60" ht="12.75">
      <c r="G467" s="2"/>
      <c r="I467" s="10"/>
      <c r="J467" s="10"/>
      <c r="K467" s="10"/>
      <c r="L467" s="10"/>
      <c r="M467" s="10"/>
      <c r="R467" s="12"/>
      <c r="BB467" s="10"/>
      <c r="BC467" s="30"/>
      <c r="BD467" s="10"/>
      <c r="BE467" s="10"/>
      <c r="BF467" s="10"/>
      <c r="BG467" s="10"/>
      <c r="BH467" s="8"/>
    </row>
    <row r="468" spans="7:60" ht="12.75">
      <c r="G468" s="2"/>
      <c r="I468" s="10"/>
      <c r="J468" s="10"/>
      <c r="K468" s="10"/>
      <c r="L468" s="10"/>
      <c r="M468" s="10"/>
      <c r="R468" s="12"/>
      <c r="BB468" s="10"/>
      <c r="BC468" s="30"/>
      <c r="BD468" s="10"/>
      <c r="BE468" s="10"/>
      <c r="BF468" s="10"/>
      <c r="BG468" s="10"/>
      <c r="BH468" s="8"/>
    </row>
    <row r="469" spans="7:60" ht="12.75">
      <c r="G469" s="2"/>
      <c r="I469" s="10"/>
      <c r="J469" s="10"/>
      <c r="K469" s="10"/>
      <c r="L469" s="10"/>
      <c r="M469" s="10"/>
      <c r="R469" s="12"/>
      <c r="BB469" s="10"/>
      <c r="BC469" s="30"/>
      <c r="BD469" s="10"/>
      <c r="BE469" s="10"/>
      <c r="BF469" s="10"/>
      <c r="BG469" s="10"/>
      <c r="BH469" s="8"/>
    </row>
    <row r="470" spans="7:60" ht="12.75">
      <c r="G470" s="2"/>
      <c r="I470" s="10"/>
      <c r="J470" s="10"/>
      <c r="K470" s="10"/>
      <c r="L470" s="10"/>
      <c r="M470" s="10"/>
      <c r="R470" s="12"/>
      <c r="BB470" s="10"/>
      <c r="BC470" s="30"/>
      <c r="BD470" s="10"/>
      <c r="BE470" s="10"/>
      <c r="BF470" s="10"/>
      <c r="BG470" s="10"/>
      <c r="BH470" s="8"/>
    </row>
    <row r="471" spans="7:60" ht="12.75">
      <c r="G471" s="2"/>
      <c r="I471" s="10"/>
      <c r="J471" s="10"/>
      <c r="K471" s="10"/>
      <c r="L471" s="10"/>
      <c r="M471" s="10"/>
      <c r="R471" s="12"/>
      <c r="BB471" s="10"/>
      <c r="BC471" s="30"/>
      <c r="BD471" s="10"/>
      <c r="BE471" s="10"/>
      <c r="BF471" s="10"/>
      <c r="BG471" s="10"/>
      <c r="BH471" s="8"/>
    </row>
    <row r="472" spans="7:60" ht="12.75">
      <c r="G472" s="2"/>
      <c r="I472" s="10"/>
      <c r="J472" s="10"/>
      <c r="K472" s="10"/>
      <c r="L472" s="10"/>
      <c r="M472" s="10"/>
      <c r="R472" s="12"/>
      <c r="BB472" s="10"/>
      <c r="BC472" s="30"/>
      <c r="BD472" s="10"/>
      <c r="BE472" s="10"/>
      <c r="BF472" s="10"/>
      <c r="BG472" s="10"/>
      <c r="BH472" s="8"/>
    </row>
    <row r="473" spans="7:60" ht="12.75">
      <c r="G473" s="2"/>
      <c r="I473" s="10"/>
      <c r="J473" s="10"/>
      <c r="K473" s="10"/>
      <c r="L473" s="10"/>
      <c r="M473" s="10"/>
      <c r="R473" s="12"/>
      <c r="BB473" s="10"/>
      <c r="BC473" s="30"/>
      <c r="BD473" s="10"/>
      <c r="BE473" s="10"/>
      <c r="BF473" s="10"/>
      <c r="BG473" s="10"/>
      <c r="BH473" s="8"/>
    </row>
    <row r="474" spans="7:59" ht="12.75">
      <c r="G474" s="2"/>
      <c r="I474" s="10"/>
      <c r="J474" s="10"/>
      <c r="K474" s="10"/>
      <c r="L474" s="10"/>
      <c r="M474" s="10"/>
      <c r="R474" s="12"/>
      <c r="BB474" s="10"/>
      <c r="BC474" s="30"/>
      <c r="BD474" s="10"/>
      <c r="BE474" s="10"/>
      <c r="BF474" s="10"/>
      <c r="BG474" s="10"/>
    </row>
    <row r="475" spans="7:59" ht="12.75">
      <c r="G475" s="2"/>
      <c r="I475" s="10"/>
      <c r="J475" s="10"/>
      <c r="K475" s="10"/>
      <c r="L475" s="10"/>
      <c r="M475" s="10"/>
      <c r="R475" s="12"/>
      <c r="BB475" s="10"/>
      <c r="BC475" s="30"/>
      <c r="BD475" s="10"/>
      <c r="BE475" s="10"/>
      <c r="BF475" s="10"/>
      <c r="BG475" s="10"/>
    </row>
    <row r="476" spans="7:59" ht="12.75">
      <c r="G476" s="2"/>
      <c r="I476" s="10"/>
      <c r="J476" s="10"/>
      <c r="K476" s="10"/>
      <c r="L476" s="10"/>
      <c r="M476" s="10"/>
      <c r="R476" s="12"/>
      <c r="BB476" s="10"/>
      <c r="BC476" s="30"/>
      <c r="BD476" s="10"/>
      <c r="BE476" s="10"/>
      <c r="BF476" s="10"/>
      <c r="BG476" s="10"/>
    </row>
    <row r="477" spans="7:59" ht="12.75">
      <c r="G477" s="2"/>
      <c r="I477" s="10"/>
      <c r="J477" s="10"/>
      <c r="K477" s="10"/>
      <c r="L477" s="10"/>
      <c r="M477" s="10"/>
      <c r="R477" s="12"/>
      <c r="BB477" s="10"/>
      <c r="BC477" s="30"/>
      <c r="BD477" s="10"/>
      <c r="BE477" s="10"/>
      <c r="BF477" s="10"/>
      <c r="BG477" s="10"/>
    </row>
    <row r="478" spans="7:59" ht="12.75">
      <c r="G478" s="2"/>
      <c r="I478" s="10"/>
      <c r="J478" s="10"/>
      <c r="K478" s="10"/>
      <c r="L478" s="10"/>
      <c r="M478" s="10"/>
      <c r="R478" s="12"/>
      <c r="BB478" s="10"/>
      <c r="BC478" s="30"/>
      <c r="BD478" s="10"/>
      <c r="BE478" s="10"/>
      <c r="BF478" s="10"/>
      <c r="BG478" s="10"/>
    </row>
    <row r="479" spans="7:59" ht="12.75">
      <c r="G479" s="2"/>
      <c r="I479" s="10"/>
      <c r="J479" s="10"/>
      <c r="K479" s="10"/>
      <c r="L479" s="10"/>
      <c r="M479" s="10"/>
      <c r="R479" s="12"/>
      <c r="BB479" s="10"/>
      <c r="BC479" s="30"/>
      <c r="BD479" s="10"/>
      <c r="BE479" s="10"/>
      <c r="BF479" s="10"/>
      <c r="BG479" s="10"/>
    </row>
    <row r="480" spans="7:59" ht="12.75">
      <c r="G480" s="2"/>
      <c r="I480" s="10"/>
      <c r="J480" s="10"/>
      <c r="K480" s="10"/>
      <c r="L480" s="10"/>
      <c r="M480" s="10"/>
      <c r="R480" s="12"/>
      <c r="BB480" s="10"/>
      <c r="BC480" s="30"/>
      <c r="BD480" s="10"/>
      <c r="BE480" s="10"/>
      <c r="BF480" s="10"/>
      <c r="BG480" s="10"/>
    </row>
    <row r="481" spans="7:59" ht="12.75">
      <c r="G481" s="2"/>
      <c r="I481" s="10"/>
      <c r="J481" s="10"/>
      <c r="K481" s="10"/>
      <c r="L481" s="10"/>
      <c r="M481" s="10"/>
      <c r="R481" s="12"/>
      <c r="BB481" s="10"/>
      <c r="BC481" s="30"/>
      <c r="BD481" s="10"/>
      <c r="BE481" s="10"/>
      <c r="BF481" s="10"/>
      <c r="BG481" s="10"/>
    </row>
    <row r="482" spans="7:59" ht="12.75">
      <c r="G482" s="2"/>
      <c r="I482" s="10"/>
      <c r="J482" s="10"/>
      <c r="K482" s="10"/>
      <c r="L482" s="10"/>
      <c r="M482" s="10"/>
      <c r="R482" s="12"/>
      <c r="BB482" s="10"/>
      <c r="BC482" s="30"/>
      <c r="BD482" s="10"/>
      <c r="BE482" s="10"/>
      <c r="BF482" s="10"/>
      <c r="BG482" s="10"/>
    </row>
    <row r="483" spans="7:59" ht="12.75">
      <c r="G483" s="2"/>
      <c r="I483" s="10"/>
      <c r="J483" s="10"/>
      <c r="K483" s="10"/>
      <c r="L483" s="10"/>
      <c r="M483" s="10"/>
      <c r="R483" s="12"/>
      <c r="BB483" s="10"/>
      <c r="BC483" s="30"/>
      <c r="BD483" s="10"/>
      <c r="BE483" s="10"/>
      <c r="BF483" s="10"/>
      <c r="BG483" s="10"/>
    </row>
    <row r="484" spans="7:59" ht="12.75">
      <c r="G484" s="2"/>
      <c r="I484" s="10"/>
      <c r="J484" s="10"/>
      <c r="K484" s="10"/>
      <c r="L484" s="10"/>
      <c r="M484" s="10"/>
      <c r="R484" s="12"/>
      <c r="BB484" s="10"/>
      <c r="BC484" s="30"/>
      <c r="BD484" s="10"/>
      <c r="BE484" s="10"/>
      <c r="BF484" s="10"/>
      <c r="BG484" s="10"/>
    </row>
    <row r="485" spans="7:59" ht="12.75">
      <c r="G485" s="2"/>
      <c r="I485" s="10"/>
      <c r="J485" s="10"/>
      <c r="K485" s="10"/>
      <c r="L485" s="10"/>
      <c r="M485" s="10"/>
      <c r="R485" s="12"/>
      <c r="BB485" s="10"/>
      <c r="BC485" s="30"/>
      <c r="BD485" s="10"/>
      <c r="BE485" s="10"/>
      <c r="BF485" s="10"/>
      <c r="BG485" s="10"/>
    </row>
    <row r="486" spans="7:59" ht="12.75">
      <c r="G486" s="2"/>
      <c r="I486" s="10"/>
      <c r="J486" s="10"/>
      <c r="K486" s="10"/>
      <c r="L486" s="10"/>
      <c r="M486" s="10"/>
      <c r="R486" s="12"/>
      <c r="BB486" s="10"/>
      <c r="BC486" s="30"/>
      <c r="BD486" s="10"/>
      <c r="BE486" s="10"/>
      <c r="BF486" s="10"/>
      <c r="BG486" s="10"/>
    </row>
    <row r="487" spans="7:59" ht="12.75">
      <c r="G487" s="2"/>
      <c r="I487" s="10"/>
      <c r="J487" s="10"/>
      <c r="K487" s="10"/>
      <c r="L487" s="10"/>
      <c r="M487" s="10"/>
      <c r="R487" s="12"/>
      <c r="BB487" s="10"/>
      <c r="BC487" s="30"/>
      <c r="BD487" s="10"/>
      <c r="BE487" s="10"/>
      <c r="BF487" s="10"/>
      <c r="BG487" s="10"/>
    </row>
    <row r="488" spans="7:59" ht="12.75">
      <c r="G488" s="2"/>
      <c r="I488" s="10"/>
      <c r="J488" s="10"/>
      <c r="K488" s="10"/>
      <c r="L488" s="10"/>
      <c r="M488" s="10"/>
      <c r="R488" s="12"/>
      <c r="BB488" s="10"/>
      <c r="BC488" s="30"/>
      <c r="BD488" s="10"/>
      <c r="BE488" s="10"/>
      <c r="BF488" s="10"/>
      <c r="BG488" s="10"/>
    </row>
    <row r="489" spans="7:59" ht="12.75">
      <c r="G489" s="2"/>
      <c r="I489" s="10"/>
      <c r="J489" s="10"/>
      <c r="K489" s="10"/>
      <c r="L489" s="10"/>
      <c r="M489" s="10"/>
      <c r="R489" s="12"/>
      <c r="BB489" s="10"/>
      <c r="BC489" s="30"/>
      <c r="BD489" s="10"/>
      <c r="BE489" s="10"/>
      <c r="BF489" s="10"/>
      <c r="BG489" s="10"/>
    </row>
    <row r="490" spans="7:59" ht="12.75">
      <c r="G490" s="2"/>
      <c r="I490" s="10"/>
      <c r="J490" s="10"/>
      <c r="K490" s="10"/>
      <c r="L490" s="10"/>
      <c r="M490" s="10"/>
      <c r="R490" s="12"/>
      <c r="BB490" s="10"/>
      <c r="BC490" s="30"/>
      <c r="BD490" s="10"/>
      <c r="BE490" s="10"/>
      <c r="BF490" s="10"/>
      <c r="BG490" s="10"/>
    </row>
    <row r="491" spans="7:59" ht="12.75">
      <c r="G491" s="2"/>
      <c r="I491" s="10"/>
      <c r="J491" s="10"/>
      <c r="K491" s="10"/>
      <c r="L491" s="10"/>
      <c r="M491" s="10"/>
      <c r="R491" s="12"/>
      <c r="BB491" s="10"/>
      <c r="BC491" s="30"/>
      <c r="BD491" s="10"/>
      <c r="BE491" s="10"/>
      <c r="BF491" s="10"/>
      <c r="BG491" s="10"/>
    </row>
    <row r="492" spans="7:59" ht="12.75">
      <c r="G492" s="2"/>
      <c r="I492" s="10"/>
      <c r="J492" s="10"/>
      <c r="K492" s="10"/>
      <c r="L492" s="10"/>
      <c r="M492" s="10"/>
      <c r="R492" s="12"/>
      <c r="BB492" s="10"/>
      <c r="BC492" s="30"/>
      <c r="BD492" s="10"/>
      <c r="BE492" s="10"/>
      <c r="BF492" s="10"/>
      <c r="BG492" s="10"/>
    </row>
    <row r="493" spans="7:59" ht="12.75">
      <c r="G493" s="2"/>
      <c r="I493" s="10"/>
      <c r="J493" s="10"/>
      <c r="K493" s="10"/>
      <c r="L493" s="10"/>
      <c r="M493" s="10"/>
      <c r="R493" s="12"/>
      <c r="BB493" s="10"/>
      <c r="BC493" s="30"/>
      <c r="BD493" s="10"/>
      <c r="BE493" s="10"/>
      <c r="BF493" s="10"/>
      <c r="BG493" s="10"/>
    </row>
    <row r="494" spans="7:59" ht="12.75">
      <c r="G494" s="2"/>
      <c r="I494" s="10"/>
      <c r="J494" s="10"/>
      <c r="K494" s="10"/>
      <c r="L494" s="10"/>
      <c r="M494" s="10"/>
      <c r="R494" s="12"/>
      <c r="BB494" s="10"/>
      <c r="BC494" s="30"/>
      <c r="BD494" s="10"/>
      <c r="BE494" s="10"/>
      <c r="BF494" s="10"/>
      <c r="BG494" s="10"/>
    </row>
    <row r="495" spans="7:59" ht="12.75">
      <c r="G495" s="2"/>
      <c r="I495" s="10"/>
      <c r="J495" s="10"/>
      <c r="K495" s="10"/>
      <c r="L495" s="10"/>
      <c r="M495" s="10"/>
      <c r="R495" s="12"/>
      <c r="BB495" s="10"/>
      <c r="BC495" s="30"/>
      <c r="BD495" s="10"/>
      <c r="BE495" s="10"/>
      <c r="BF495" s="10"/>
      <c r="BG495" s="10"/>
    </row>
    <row r="496" spans="7:59" ht="12.75">
      <c r="G496" s="2"/>
      <c r="I496" s="10"/>
      <c r="J496" s="10"/>
      <c r="K496" s="10"/>
      <c r="L496" s="10"/>
      <c r="M496" s="10"/>
      <c r="R496" s="12"/>
      <c r="BB496" s="10"/>
      <c r="BC496" s="30"/>
      <c r="BD496" s="10"/>
      <c r="BE496" s="10"/>
      <c r="BF496" s="10"/>
      <c r="BG496" s="10"/>
    </row>
    <row r="497" spans="7:59" ht="12.75">
      <c r="G497" s="2"/>
      <c r="I497" s="10"/>
      <c r="J497" s="10"/>
      <c r="K497" s="10"/>
      <c r="L497" s="10"/>
      <c r="M497" s="10"/>
      <c r="R497" s="12"/>
      <c r="BB497" s="10"/>
      <c r="BC497" s="30"/>
      <c r="BD497" s="10"/>
      <c r="BE497" s="10"/>
      <c r="BF497" s="10"/>
      <c r="BG497" s="10"/>
    </row>
    <row r="498" spans="7:59" ht="12.75">
      <c r="G498" s="2"/>
      <c r="I498" s="10"/>
      <c r="J498" s="10"/>
      <c r="K498" s="10"/>
      <c r="L498" s="10"/>
      <c r="M498" s="10"/>
      <c r="R498" s="12"/>
      <c r="BB498" s="10"/>
      <c r="BC498" s="30"/>
      <c r="BD498" s="10"/>
      <c r="BE498" s="10"/>
      <c r="BF498" s="10"/>
      <c r="BG498" s="10"/>
    </row>
    <row r="499" spans="7:59" ht="12.75">
      <c r="G499" s="2"/>
      <c r="I499" s="10"/>
      <c r="J499" s="10"/>
      <c r="K499" s="10"/>
      <c r="L499" s="10"/>
      <c r="M499" s="10"/>
      <c r="R499" s="12"/>
      <c r="BB499" s="10"/>
      <c r="BC499" s="30"/>
      <c r="BD499" s="10"/>
      <c r="BE499" s="10"/>
      <c r="BF499" s="10"/>
      <c r="BG499" s="10"/>
    </row>
    <row r="500" spans="7:59" ht="12.75">
      <c r="G500" s="2"/>
      <c r="I500" s="10"/>
      <c r="J500" s="10"/>
      <c r="K500" s="10"/>
      <c r="L500" s="10"/>
      <c r="M500" s="10"/>
      <c r="R500" s="12"/>
      <c r="BB500" s="10"/>
      <c r="BC500" s="30"/>
      <c r="BD500" s="10"/>
      <c r="BE500" s="10"/>
      <c r="BF500" s="10"/>
      <c r="BG500" s="10"/>
    </row>
    <row r="501" spans="7:59" ht="12.75">
      <c r="G501" s="2"/>
      <c r="I501" s="10"/>
      <c r="J501" s="10"/>
      <c r="K501" s="10"/>
      <c r="L501" s="10"/>
      <c r="M501" s="10"/>
      <c r="R501" s="12"/>
      <c r="BB501" s="10"/>
      <c r="BC501" s="30"/>
      <c r="BD501" s="10"/>
      <c r="BE501" s="10"/>
      <c r="BF501" s="10"/>
      <c r="BG501" s="10"/>
    </row>
    <row r="502" spans="7:59" ht="12.75">
      <c r="G502" s="2"/>
      <c r="I502" s="10"/>
      <c r="J502" s="10"/>
      <c r="K502" s="10"/>
      <c r="L502" s="10"/>
      <c r="M502" s="10"/>
      <c r="R502" s="12"/>
      <c r="BB502" s="10"/>
      <c r="BC502" s="30"/>
      <c r="BD502" s="10"/>
      <c r="BE502" s="10"/>
      <c r="BF502" s="10"/>
      <c r="BG502" s="10"/>
    </row>
    <row r="503" spans="7:59" ht="12.75">
      <c r="G503" s="2"/>
      <c r="I503" s="10"/>
      <c r="J503" s="10"/>
      <c r="K503" s="10"/>
      <c r="L503" s="10"/>
      <c r="M503" s="10"/>
      <c r="R503" s="12"/>
      <c r="BB503" s="10"/>
      <c r="BC503" s="30"/>
      <c r="BD503" s="10"/>
      <c r="BE503" s="10"/>
      <c r="BF503" s="10"/>
      <c r="BG503" s="10"/>
    </row>
    <row r="504" spans="7:59" ht="12.75">
      <c r="G504" s="2"/>
      <c r="I504" s="10"/>
      <c r="J504" s="10"/>
      <c r="K504" s="10"/>
      <c r="L504" s="10"/>
      <c r="M504" s="10"/>
      <c r="R504" s="12"/>
      <c r="BB504" s="10"/>
      <c r="BC504" s="30"/>
      <c r="BD504" s="10"/>
      <c r="BE504" s="10"/>
      <c r="BF504" s="10"/>
      <c r="BG504" s="10"/>
    </row>
    <row r="505" spans="7:59" ht="12.75">
      <c r="G505" s="2"/>
      <c r="I505" s="10"/>
      <c r="J505" s="10"/>
      <c r="K505" s="10"/>
      <c r="L505" s="10"/>
      <c r="M505" s="10"/>
      <c r="R505" s="12"/>
      <c r="BB505" s="10"/>
      <c r="BC505" s="30"/>
      <c r="BD505" s="10"/>
      <c r="BE505" s="10"/>
      <c r="BF505" s="10"/>
      <c r="BG505" s="10"/>
    </row>
    <row r="506" spans="7:59" ht="12.75">
      <c r="G506" s="2"/>
      <c r="I506" s="10"/>
      <c r="J506" s="10"/>
      <c r="K506" s="10"/>
      <c r="L506" s="10"/>
      <c r="M506" s="10"/>
      <c r="R506" s="12"/>
      <c r="BB506" s="10"/>
      <c r="BC506" s="30"/>
      <c r="BD506" s="10"/>
      <c r="BE506" s="10"/>
      <c r="BF506" s="10"/>
      <c r="BG506" s="10"/>
    </row>
    <row r="507" spans="7:59" ht="12.75">
      <c r="G507" s="2"/>
      <c r="I507" s="10"/>
      <c r="J507" s="10"/>
      <c r="K507" s="10"/>
      <c r="L507" s="10"/>
      <c r="M507" s="10"/>
      <c r="R507" s="12"/>
      <c r="BB507" s="10"/>
      <c r="BC507" s="30"/>
      <c r="BD507" s="10"/>
      <c r="BE507" s="10"/>
      <c r="BF507" s="10"/>
      <c r="BG507" s="10"/>
    </row>
    <row r="508" spans="7:59" ht="12.75">
      <c r="G508" s="2"/>
      <c r="I508" s="10"/>
      <c r="J508" s="10"/>
      <c r="K508" s="10"/>
      <c r="L508" s="10"/>
      <c r="M508" s="10"/>
      <c r="R508" s="12"/>
      <c r="BB508" s="10"/>
      <c r="BC508" s="30"/>
      <c r="BD508" s="10"/>
      <c r="BE508" s="10"/>
      <c r="BF508" s="10"/>
      <c r="BG508" s="10"/>
    </row>
    <row r="509" spans="7:59" ht="12.75">
      <c r="G509" s="2"/>
      <c r="I509" s="10"/>
      <c r="J509" s="10"/>
      <c r="K509" s="10"/>
      <c r="L509" s="10"/>
      <c r="M509" s="10"/>
      <c r="R509" s="12"/>
      <c r="BB509" s="10"/>
      <c r="BC509" s="30"/>
      <c r="BD509" s="10"/>
      <c r="BE509" s="10"/>
      <c r="BF509" s="10"/>
      <c r="BG509" s="10"/>
    </row>
    <row r="510" spans="7:59" ht="12.75">
      <c r="G510" s="2"/>
      <c r="I510" s="10"/>
      <c r="J510" s="10"/>
      <c r="K510" s="10"/>
      <c r="L510" s="10"/>
      <c r="M510" s="10"/>
      <c r="R510" s="12"/>
      <c r="BB510" s="10"/>
      <c r="BC510" s="30"/>
      <c r="BD510" s="10"/>
      <c r="BE510" s="10"/>
      <c r="BF510" s="10"/>
      <c r="BG510" s="10"/>
    </row>
    <row r="511" spans="7:59" ht="12.75">
      <c r="G511" s="2"/>
      <c r="I511" s="10"/>
      <c r="J511" s="10"/>
      <c r="K511" s="10"/>
      <c r="L511" s="10"/>
      <c r="M511" s="10"/>
      <c r="R511" s="12"/>
      <c r="BB511" s="10"/>
      <c r="BC511" s="30"/>
      <c r="BD511" s="10"/>
      <c r="BE511" s="10"/>
      <c r="BF511" s="10"/>
      <c r="BG511" s="10"/>
    </row>
    <row r="512" spans="7:59" ht="12.75">
      <c r="G512" s="2"/>
      <c r="I512" s="10"/>
      <c r="J512" s="10"/>
      <c r="K512" s="10"/>
      <c r="L512" s="10"/>
      <c r="M512" s="10"/>
      <c r="R512" s="12"/>
      <c r="BB512" s="10"/>
      <c r="BC512" s="30"/>
      <c r="BD512" s="10"/>
      <c r="BE512" s="10"/>
      <c r="BF512" s="10"/>
      <c r="BG512" s="10"/>
    </row>
    <row r="513" spans="7:59" ht="12.75">
      <c r="G513" s="2"/>
      <c r="I513" s="10"/>
      <c r="J513" s="10"/>
      <c r="K513" s="10"/>
      <c r="L513" s="10"/>
      <c r="M513" s="10"/>
      <c r="R513" s="12"/>
      <c r="BB513" s="10"/>
      <c r="BC513" s="30"/>
      <c r="BD513" s="10"/>
      <c r="BE513" s="10"/>
      <c r="BF513" s="10"/>
      <c r="BG513" s="10"/>
    </row>
    <row r="514" spans="7:59" ht="12.75">
      <c r="G514" s="2"/>
      <c r="I514" s="10"/>
      <c r="J514" s="10"/>
      <c r="K514" s="10"/>
      <c r="L514" s="10"/>
      <c r="M514" s="10"/>
      <c r="R514" s="12"/>
      <c r="BB514" s="10"/>
      <c r="BC514" s="30"/>
      <c r="BD514" s="10"/>
      <c r="BE514" s="10"/>
      <c r="BF514" s="10"/>
      <c r="BG514" s="10"/>
    </row>
    <row r="515" spans="7:59" ht="12.75">
      <c r="G515" s="2"/>
      <c r="I515" s="10"/>
      <c r="J515" s="10"/>
      <c r="K515" s="10"/>
      <c r="L515" s="10"/>
      <c r="M515" s="10"/>
      <c r="R515" s="12"/>
      <c r="BB515" s="10"/>
      <c r="BC515" s="30"/>
      <c r="BD515" s="10"/>
      <c r="BE515" s="10"/>
      <c r="BF515" s="10"/>
      <c r="BG515" s="10"/>
    </row>
    <row r="516" spans="7:59" ht="12.75">
      <c r="G516" s="2"/>
      <c r="I516" s="10"/>
      <c r="J516" s="10"/>
      <c r="K516" s="10"/>
      <c r="L516" s="10"/>
      <c r="M516" s="10"/>
      <c r="R516" s="12"/>
      <c r="BB516" s="10"/>
      <c r="BC516" s="30"/>
      <c r="BD516" s="10"/>
      <c r="BE516" s="10"/>
      <c r="BF516" s="10"/>
      <c r="BG516" s="10"/>
    </row>
    <row r="517" spans="7:59" ht="12.75">
      <c r="G517" s="2"/>
      <c r="I517" s="10"/>
      <c r="J517" s="10"/>
      <c r="K517" s="10"/>
      <c r="L517" s="10"/>
      <c r="M517" s="10"/>
      <c r="R517" s="12"/>
      <c r="BB517" s="10"/>
      <c r="BC517" s="30"/>
      <c r="BD517" s="10"/>
      <c r="BE517" s="10"/>
      <c r="BF517" s="10"/>
      <c r="BG517" s="10"/>
    </row>
    <row r="518" spans="7:59" ht="12.75">
      <c r="G518" s="2"/>
      <c r="I518" s="10"/>
      <c r="J518" s="10"/>
      <c r="K518" s="10"/>
      <c r="L518" s="10"/>
      <c r="M518" s="10"/>
      <c r="R518" s="12"/>
      <c r="BB518" s="10"/>
      <c r="BC518" s="30"/>
      <c r="BD518" s="10"/>
      <c r="BE518" s="10"/>
      <c r="BF518" s="10"/>
      <c r="BG518" s="10"/>
    </row>
    <row r="519" spans="7:59" ht="12.75">
      <c r="G519" s="2"/>
      <c r="I519" s="10"/>
      <c r="J519" s="10"/>
      <c r="K519" s="10"/>
      <c r="L519" s="10"/>
      <c r="M519" s="10"/>
      <c r="R519" s="12"/>
      <c r="BB519" s="10"/>
      <c r="BC519" s="30"/>
      <c r="BD519" s="10"/>
      <c r="BE519" s="10"/>
      <c r="BF519" s="10"/>
      <c r="BG519" s="10"/>
    </row>
    <row r="520" spans="7:59" ht="12.75">
      <c r="G520" s="2"/>
      <c r="I520" s="10"/>
      <c r="J520" s="10"/>
      <c r="K520" s="10"/>
      <c r="L520" s="10"/>
      <c r="M520" s="10"/>
      <c r="R520" s="12"/>
      <c r="BB520" s="10"/>
      <c r="BC520" s="30"/>
      <c r="BD520" s="10"/>
      <c r="BE520" s="10"/>
      <c r="BF520" s="10"/>
      <c r="BG520" s="10"/>
    </row>
    <row r="521" spans="7:59" ht="12.75">
      <c r="G521" s="2"/>
      <c r="I521" s="10"/>
      <c r="J521" s="10"/>
      <c r="K521" s="10"/>
      <c r="L521" s="10"/>
      <c r="M521" s="10"/>
      <c r="R521" s="12"/>
      <c r="BB521" s="10"/>
      <c r="BC521" s="30"/>
      <c r="BD521" s="10"/>
      <c r="BE521" s="10"/>
      <c r="BF521" s="10"/>
      <c r="BG521" s="10"/>
    </row>
    <row r="522" spans="7:59" ht="12.75">
      <c r="G522" s="2"/>
      <c r="I522" s="10"/>
      <c r="J522" s="10"/>
      <c r="K522" s="10"/>
      <c r="L522" s="10"/>
      <c r="M522" s="10"/>
      <c r="R522" s="12"/>
      <c r="BB522" s="10"/>
      <c r="BC522" s="30"/>
      <c r="BD522" s="10"/>
      <c r="BE522" s="10"/>
      <c r="BF522" s="10"/>
      <c r="BG522" s="10"/>
    </row>
    <row r="523" spans="7:59" ht="12.75">
      <c r="G523" s="2"/>
      <c r="I523" s="10"/>
      <c r="J523" s="10"/>
      <c r="K523" s="10"/>
      <c r="L523" s="10"/>
      <c r="M523" s="10"/>
      <c r="R523" s="12"/>
      <c r="BB523" s="10"/>
      <c r="BC523" s="30"/>
      <c r="BD523" s="10"/>
      <c r="BE523" s="10"/>
      <c r="BF523" s="10"/>
      <c r="BG523" s="10"/>
    </row>
    <row r="524" spans="7:59" ht="12.75">
      <c r="G524" s="2"/>
      <c r="I524" s="10"/>
      <c r="J524" s="10"/>
      <c r="K524" s="10"/>
      <c r="L524" s="10"/>
      <c r="M524" s="10"/>
      <c r="R524" s="12"/>
      <c r="BB524" s="10"/>
      <c r="BC524" s="30"/>
      <c r="BD524" s="10"/>
      <c r="BE524" s="10"/>
      <c r="BF524" s="10"/>
      <c r="BG524" s="10"/>
    </row>
    <row r="525" spans="7:59" ht="12.75">
      <c r="G525" s="2"/>
      <c r="I525" s="10"/>
      <c r="J525" s="10"/>
      <c r="K525" s="10"/>
      <c r="L525" s="10"/>
      <c r="M525" s="10"/>
      <c r="R525" s="12"/>
      <c r="BB525" s="10"/>
      <c r="BC525" s="30"/>
      <c r="BD525" s="10"/>
      <c r="BE525" s="10"/>
      <c r="BF525" s="10"/>
      <c r="BG525" s="10"/>
    </row>
    <row r="526" spans="7:59" ht="12.75">
      <c r="G526" s="2"/>
      <c r="I526" s="10"/>
      <c r="J526" s="10"/>
      <c r="K526" s="10"/>
      <c r="L526" s="10"/>
      <c r="M526" s="10"/>
      <c r="R526" s="12"/>
      <c r="BB526" s="10"/>
      <c r="BC526" s="30"/>
      <c r="BD526" s="10"/>
      <c r="BE526" s="10"/>
      <c r="BF526" s="10"/>
      <c r="BG526" s="10"/>
    </row>
    <row r="527" spans="7:59" ht="12.75">
      <c r="G527" s="2"/>
      <c r="I527" s="10"/>
      <c r="J527" s="10"/>
      <c r="K527" s="10"/>
      <c r="L527" s="10"/>
      <c r="M527" s="10"/>
      <c r="R527" s="12"/>
      <c r="BB527" s="10"/>
      <c r="BC527" s="30"/>
      <c r="BD527" s="10"/>
      <c r="BE527" s="10"/>
      <c r="BF527" s="10"/>
      <c r="BG527" s="10"/>
    </row>
    <row r="528" spans="7:59" ht="12.75">
      <c r="G528" s="2"/>
      <c r="I528" s="10"/>
      <c r="J528" s="10"/>
      <c r="K528" s="10"/>
      <c r="L528" s="10"/>
      <c r="M528" s="10"/>
      <c r="R528" s="12"/>
      <c r="BB528" s="10"/>
      <c r="BC528" s="30"/>
      <c r="BD528" s="10"/>
      <c r="BE528" s="10"/>
      <c r="BF528" s="10"/>
      <c r="BG528" s="10"/>
    </row>
    <row r="529" spans="7:59" ht="12.75">
      <c r="G529" s="2"/>
      <c r="I529" s="10"/>
      <c r="J529" s="10"/>
      <c r="K529" s="10"/>
      <c r="L529" s="10"/>
      <c r="M529" s="10"/>
      <c r="R529" s="12"/>
      <c r="BB529" s="10"/>
      <c r="BC529" s="30"/>
      <c r="BD529" s="10"/>
      <c r="BE529" s="10"/>
      <c r="BF529" s="10"/>
      <c r="BG529" s="10"/>
    </row>
    <row r="530" spans="7:59" ht="12.75">
      <c r="G530" s="2"/>
      <c r="I530" s="10"/>
      <c r="J530" s="10"/>
      <c r="K530" s="10"/>
      <c r="L530" s="10"/>
      <c r="M530" s="10"/>
      <c r="R530" s="12"/>
      <c r="BB530" s="10"/>
      <c r="BC530" s="30"/>
      <c r="BD530" s="10"/>
      <c r="BE530" s="10"/>
      <c r="BF530" s="10"/>
      <c r="BG530" s="10"/>
    </row>
    <row r="531" spans="7:59" ht="12.75">
      <c r="G531" s="2"/>
      <c r="I531" s="10"/>
      <c r="J531" s="10"/>
      <c r="K531" s="10"/>
      <c r="L531" s="10"/>
      <c r="M531" s="10"/>
      <c r="R531" s="12"/>
      <c r="BB531" s="10"/>
      <c r="BC531" s="30"/>
      <c r="BD531" s="10"/>
      <c r="BE531" s="10"/>
      <c r="BF531" s="10"/>
      <c r="BG531" s="10"/>
    </row>
    <row r="532" spans="7:59" ht="12.75">
      <c r="G532" s="2"/>
      <c r="I532" s="10"/>
      <c r="J532" s="10"/>
      <c r="K532" s="10"/>
      <c r="L532" s="10"/>
      <c r="M532" s="10"/>
      <c r="R532" s="12"/>
      <c r="BB532" s="10"/>
      <c r="BC532" s="30"/>
      <c r="BD532" s="10"/>
      <c r="BE532" s="10"/>
      <c r="BF532" s="10"/>
      <c r="BG532" s="10"/>
    </row>
    <row r="533" spans="7:59" ht="12.75">
      <c r="G533" s="2"/>
      <c r="I533" s="10"/>
      <c r="J533" s="10"/>
      <c r="K533" s="10"/>
      <c r="L533" s="10"/>
      <c r="M533" s="10"/>
      <c r="R533" s="12"/>
      <c r="BB533" s="10"/>
      <c r="BC533" s="30"/>
      <c r="BD533" s="10"/>
      <c r="BE533" s="10"/>
      <c r="BF533" s="10"/>
      <c r="BG533" s="10"/>
    </row>
    <row r="534" spans="7:59" ht="12.75">
      <c r="G534" s="2"/>
      <c r="I534" s="10"/>
      <c r="J534" s="10"/>
      <c r="K534" s="10"/>
      <c r="L534" s="10"/>
      <c r="M534" s="10"/>
      <c r="R534" s="12"/>
      <c r="BB534" s="10"/>
      <c r="BC534" s="30"/>
      <c r="BD534" s="10"/>
      <c r="BE534" s="10"/>
      <c r="BF534" s="10"/>
      <c r="BG534" s="10"/>
    </row>
    <row r="535" spans="7:59" ht="12.75">
      <c r="G535" s="2"/>
      <c r="I535" s="10"/>
      <c r="J535" s="10"/>
      <c r="K535" s="10"/>
      <c r="L535" s="10"/>
      <c r="M535" s="10"/>
      <c r="R535" s="12"/>
      <c r="BB535" s="10"/>
      <c r="BC535" s="30"/>
      <c r="BD535" s="10"/>
      <c r="BE535" s="10"/>
      <c r="BF535" s="10"/>
      <c r="BG535" s="10"/>
    </row>
    <row r="536" spans="7:59" ht="12.75">
      <c r="G536" s="2"/>
      <c r="I536" s="10"/>
      <c r="J536" s="10"/>
      <c r="K536" s="10"/>
      <c r="L536" s="10"/>
      <c r="M536" s="10"/>
      <c r="R536" s="12"/>
      <c r="BB536" s="10"/>
      <c r="BC536" s="30"/>
      <c r="BD536" s="10"/>
      <c r="BE536" s="10"/>
      <c r="BF536" s="10"/>
      <c r="BG536" s="10"/>
    </row>
    <row r="537" spans="7:59" ht="12.75">
      <c r="G537" s="2"/>
      <c r="I537" s="10"/>
      <c r="J537" s="10"/>
      <c r="K537" s="10"/>
      <c r="L537" s="10"/>
      <c r="M537" s="10"/>
      <c r="R537" s="12"/>
      <c r="BB537" s="10"/>
      <c r="BC537" s="30"/>
      <c r="BD537" s="10"/>
      <c r="BE537" s="10"/>
      <c r="BF537" s="10"/>
      <c r="BG537" s="10"/>
    </row>
    <row r="538" spans="7:59" ht="12.75">
      <c r="G538" s="2"/>
      <c r="I538" s="10"/>
      <c r="J538" s="10"/>
      <c r="K538" s="10"/>
      <c r="L538" s="10"/>
      <c r="M538" s="10"/>
      <c r="R538" s="12"/>
      <c r="BB538" s="10"/>
      <c r="BC538" s="30"/>
      <c r="BD538" s="10"/>
      <c r="BE538" s="10"/>
      <c r="BF538" s="10"/>
      <c r="BG538" s="10"/>
    </row>
    <row r="539" spans="7:59" ht="12.75">
      <c r="G539" s="2"/>
      <c r="I539" s="10"/>
      <c r="J539" s="10"/>
      <c r="K539" s="10"/>
      <c r="L539" s="10"/>
      <c r="M539" s="10"/>
      <c r="R539" s="12"/>
      <c r="BB539" s="10"/>
      <c r="BC539" s="30"/>
      <c r="BD539" s="10"/>
      <c r="BE539" s="10"/>
      <c r="BF539" s="10"/>
      <c r="BG539" s="10"/>
    </row>
    <row r="540" spans="7:59" ht="12.75">
      <c r="G540" s="2"/>
      <c r="I540" s="10"/>
      <c r="J540" s="10"/>
      <c r="K540" s="10"/>
      <c r="L540" s="10"/>
      <c r="M540" s="10"/>
      <c r="BB540" s="10"/>
      <c r="BC540" s="30"/>
      <c r="BD540" s="10"/>
      <c r="BE540" s="10"/>
      <c r="BF540" s="10"/>
      <c r="BG540" s="10"/>
    </row>
    <row r="541" spans="7:59" ht="12.75">
      <c r="G541" s="2"/>
      <c r="I541" s="10"/>
      <c r="J541" s="10"/>
      <c r="K541" s="10"/>
      <c r="L541" s="10"/>
      <c r="M541" s="10"/>
      <c r="BB541" s="10"/>
      <c r="BC541" s="30"/>
      <c r="BD541" s="10"/>
      <c r="BE541" s="10"/>
      <c r="BF541" s="10"/>
      <c r="BG541" s="10"/>
    </row>
    <row r="542" spans="7:59" ht="12.75">
      <c r="G542" s="2"/>
      <c r="I542" s="10"/>
      <c r="J542" s="10"/>
      <c r="K542" s="10"/>
      <c r="L542" s="10"/>
      <c r="M542" s="10"/>
      <c r="BB542" s="10"/>
      <c r="BC542" s="30"/>
      <c r="BD542" s="10"/>
      <c r="BE542" s="10"/>
      <c r="BF542" s="10"/>
      <c r="BG542" s="10"/>
    </row>
    <row r="543" spans="7:59" ht="12.75">
      <c r="G543" s="2"/>
      <c r="I543" s="10"/>
      <c r="J543" s="10"/>
      <c r="K543" s="10"/>
      <c r="L543" s="10"/>
      <c r="M543" s="10"/>
      <c r="BB543" s="10"/>
      <c r="BC543" s="30"/>
      <c r="BD543" s="10"/>
      <c r="BE543" s="10"/>
      <c r="BF543" s="10"/>
      <c r="BG543" s="10"/>
    </row>
    <row r="544" spans="7:59" ht="12.75">
      <c r="G544" s="2"/>
      <c r="I544" s="10"/>
      <c r="J544" s="10"/>
      <c r="K544" s="10"/>
      <c r="L544" s="10"/>
      <c r="M544" s="10"/>
      <c r="BB544" s="10"/>
      <c r="BC544" s="30"/>
      <c r="BD544" s="10"/>
      <c r="BE544" s="10"/>
      <c r="BF544" s="10"/>
      <c r="BG544" s="10"/>
    </row>
    <row r="545" spans="7:59" ht="12.75">
      <c r="G545" s="2"/>
      <c r="I545" s="10"/>
      <c r="J545" s="10"/>
      <c r="K545" s="10"/>
      <c r="L545" s="10"/>
      <c r="M545" s="10"/>
      <c r="BB545" s="10"/>
      <c r="BC545" s="30"/>
      <c r="BD545" s="10"/>
      <c r="BE545" s="10"/>
      <c r="BF545" s="10"/>
      <c r="BG545" s="10"/>
    </row>
    <row r="546" spans="7:59" ht="12.75">
      <c r="G546" s="2"/>
      <c r="I546" s="10"/>
      <c r="J546" s="10"/>
      <c r="K546" s="10"/>
      <c r="L546" s="10"/>
      <c r="M546" s="10"/>
      <c r="BB546" s="10"/>
      <c r="BC546" s="30"/>
      <c r="BD546" s="10"/>
      <c r="BE546" s="10"/>
      <c r="BF546" s="10"/>
      <c r="BG546" s="10"/>
    </row>
    <row r="547" spans="7:59" ht="12.75">
      <c r="G547" s="2"/>
      <c r="I547" s="10"/>
      <c r="J547" s="10"/>
      <c r="K547" s="10"/>
      <c r="L547" s="10"/>
      <c r="M547" s="10"/>
      <c r="BB547" s="10"/>
      <c r="BC547" s="30"/>
      <c r="BD547" s="10"/>
      <c r="BE547" s="10"/>
      <c r="BF547" s="10"/>
      <c r="BG547" s="10"/>
    </row>
    <row r="548" spans="7:59" ht="12.75">
      <c r="G548" s="2"/>
      <c r="I548" s="10"/>
      <c r="J548" s="10"/>
      <c r="K548" s="10"/>
      <c r="L548" s="10"/>
      <c r="M548" s="10"/>
      <c r="BB548" s="10"/>
      <c r="BC548" s="30"/>
      <c r="BD548" s="10"/>
      <c r="BE548" s="10"/>
      <c r="BF548" s="10"/>
      <c r="BG548" s="10"/>
    </row>
    <row r="549" spans="7:59" ht="12.75">
      <c r="G549" s="2"/>
      <c r="I549" s="10"/>
      <c r="J549" s="10"/>
      <c r="K549" s="10"/>
      <c r="L549" s="10"/>
      <c r="M549" s="10"/>
      <c r="BB549" s="10"/>
      <c r="BC549" s="30"/>
      <c r="BD549" s="10"/>
      <c r="BE549" s="10"/>
      <c r="BF549" s="10"/>
      <c r="BG549" s="10"/>
    </row>
    <row r="550" spans="7:59" ht="12.75">
      <c r="G550" s="2"/>
      <c r="I550" s="10"/>
      <c r="J550" s="10"/>
      <c r="K550" s="10"/>
      <c r="L550" s="10"/>
      <c r="M550" s="10"/>
      <c r="BB550" s="10"/>
      <c r="BC550" s="30"/>
      <c r="BD550" s="10"/>
      <c r="BE550" s="10"/>
      <c r="BF550" s="10"/>
      <c r="BG550" s="10"/>
    </row>
    <row r="551" spans="7:59" ht="12.75">
      <c r="G551" s="2"/>
      <c r="I551" s="10"/>
      <c r="J551" s="10"/>
      <c r="K551" s="10"/>
      <c r="L551" s="10"/>
      <c r="M551" s="10"/>
      <c r="BB551" s="10"/>
      <c r="BC551" s="30"/>
      <c r="BD551" s="10"/>
      <c r="BE551" s="10"/>
      <c r="BF551" s="10"/>
      <c r="BG551" s="10"/>
    </row>
    <row r="552" spans="7:59" ht="12.75">
      <c r="G552" s="2"/>
      <c r="I552" s="10"/>
      <c r="J552" s="10"/>
      <c r="K552" s="10"/>
      <c r="L552" s="10"/>
      <c r="M552" s="10"/>
      <c r="BB552" s="10"/>
      <c r="BC552" s="30"/>
      <c r="BD552" s="10"/>
      <c r="BE552" s="10"/>
      <c r="BF552" s="10"/>
      <c r="BG552" s="10"/>
    </row>
    <row r="553" spans="7:59" ht="12.75">
      <c r="G553" s="2"/>
      <c r="I553" s="10"/>
      <c r="J553" s="10"/>
      <c r="K553" s="10"/>
      <c r="L553" s="10"/>
      <c r="M553" s="10"/>
      <c r="BB553" s="10"/>
      <c r="BC553" s="30"/>
      <c r="BD553" s="10"/>
      <c r="BE553" s="10"/>
      <c r="BF553" s="10"/>
      <c r="BG553" s="10"/>
    </row>
    <row r="554" spans="7:59" ht="12.75">
      <c r="G554" s="2"/>
      <c r="I554" s="10"/>
      <c r="J554" s="10"/>
      <c r="K554" s="10"/>
      <c r="L554" s="10"/>
      <c r="M554" s="10"/>
      <c r="BB554" s="10"/>
      <c r="BC554" s="30"/>
      <c r="BD554" s="10"/>
      <c r="BE554" s="10"/>
      <c r="BF554" s="10"/>
      <c r="BG554" s="10"/>
    </row>
    <row r="555" spans="7:59" ht="12.75">
      <c r="G555" s="2"/>
      <c r="I555" s="10"/>
      <c r="J555" s="10"/>
      <c r="K555" s="10"/>
      <c r="L555" s="10"/>
      <c r="M555" s="10"/>
      <c r="BB555" s="10"/>
      <c r="BC555" s="30"/>
      <c r="BD555" s="10"/>
      <c r="BE555" s="10"/>
      <c r="BF555" s="10"/>
      <c r="BG555" s="10"/>
    </row>
    <row r="556" spans="7:59" ht="12.75">
      <c r="G556" s="2"/>
      <c r="I556" s="10"/>
      <c r="J556" s="10"/>
      <c r="K556" s="10"/>
      <c r="L556" s="10"/>
      <c r="M556" s="10"/>
      <c r="BB556" s="10"/>
      <c r="BC556" s="30"/>
      <c r="BD556" s="10"/>
      <c r="BE556" s="10"/>
      <c r="BF556" s="10"/>
      <c r="BG556" s="10"/>
    </row>
    <row r="557" spans="7:59" ht="12.75">
      <c r="G557" s="2"/>
      <c r="I557" s="10"/>
      <c r="J557" s="10"/>
      <c r="K557" s="10"/>
      <c r="L557" s="10"/>
      <c r="M557" s="10"/>
      <c r="BB557" s="10"/>
      <c r="BC557" s="30"/>
      <c r="BD557" s="10"/>
      <c r="BE557" s="10"/>
      <c r="BF557" s="10"/>
      <c r="BG557" s="10"/>
    </row>
    <row r="558" spans="7:59" ht="12.75">
      <c r="G558" s="2"/>
      <c r="I558" s="10"/>
      <c r="J558" s="10"/>
      <c r="K558" s="10"/>
      <c r="L558" s="10"/>
      <c r="M558" s="10"/>
      <c r="BB558" s="10"/>
      <c r="BC558" s="30"/>
      <c r="BD558" s="10"/>
      <c r="BE558" s="10"/>
      <c r="BF558" s="10"/>
      <c r="BG558" s="10"/>
    </row>
    <row r="559" spans="7:59" ht="12.75">
      <c r="G559" s="2"/>
      <c r="I559" s="10"/>
      <c r="J559" s="10"/>
      <c r="K559" s="10"/>
      <c r="L559" s="10"/>
      <c r="M559" s="10"/>
      <c r="BB559" s="10"/>
      <c r="BC559" s="30"/>
      <c r="BD559" s="10"/>
      <c r="BE559" s="10"/>
      <c r="BF559" s="10"/>
      <c r="BG559" s="10"/>
    </row>
    <row r="560" spans="7:59" ht="12.75">
      <c r="G560" s="2"/>
      <c r="I560" s="10"/>
      <c r="J560" s="10"/>
      <c r="K560" s="10"/>
      <c r="L560" s="10"/>
      <c r="M560" s="10"/>
      <c r="BB560" s="10"/>
      <c r="BC560" s="30"/>
      <c r="BD560" s="10"/>
      <c r="BE560" s="10"/>
      <c r="BF560" s="10"/>
      <c r="BG560" s="10"/>
    </row>
    <row r="561" spans="7:59" ht="12.75">
      <c r="G561" s="2"/>
      <c r="I561" s="10"/>
      <c r="J561" s="10"/>
      <c r="K561" s="10"/>
      <c r="L561" s="10"/>
      <c r="M561" s="10"/>
      <c r="BB561" s="10"/>
      <c r="BC561" s="30"/>
      <c r="BD561" s="10"/>
      <c r="BE561" s="10"/>
      <c r="BF561" s="10"/>
      <c r="BG561" s="10"/>
    </row>
    <row r="562" spans="7:59" ht="12.75">
      <c r="G562" s="2"/>
      <c r="I562" s="10"/>
      <c r="J562" s="10"/>
      <c r="K562" s="10"/>
      <c r="L562" s="10"/>
      <c r="M562" s="10"/>
      <c r="BB562" s="10"/>
      <c r="BC562" s="30"/>
      <c r="BD562" s="10"/>
      <c r="BE562" s="10"/>
      <c r="BF562" s="10"/>
      <c r="BG562" s="10"/>
    </row>
    <row r="563" spans="7:59" ht="12.75">
      <c r="G563" s="2"/>
      <c r="I563" s="10"/>
      <c r="J563" s="10"/>
      <c r="K563" s="10"/>
      <c r="L563" s="10"/>
      <c r="M563" s="10"/>
      <c r="BB563" s="10"/>
      <c r="BC563" s="30"/>
      <c r="BD563" s="10"/>
      <c r="BE563" s="10"/>
      <c r="BF563" s="10"/>
      <c r="BG563" s="10"/>
    </row>
    <row r="564" spans="7:59" ht="12.75">
      <c r="G564" s="2"/>
      <c r="I564" s="10"/>
      <c r="J564" s="10"/>
      <c r="K564" s="10"/>
      <c r="L564" s="10"/>
      <c r="M564" s="10"/>
      <c r="BB564" s="10"/>
      <c r="BC564" s="30"/>
      <c r="BD564" s="10"/>
      <c r="BE564" s="10"/>
      <c r="BF564" s="10"/>
      <c r="BG564" s="10"/>
    </row>
    <row r="565" spans="7:59" ht="12.75">
      <c r="G565" s="2"/>
      <c r="I565" s="10"/>
      <c r="J565" s="10"/>
      <c r="K565" s="10"/>
      <c r="L565" s="10"/>
      <c r="M565" s="10"/>
      <c r="BB565" s="10"/>
      <c r="BC565" s="30"/>
      <c r="BD565" s="10"/>
      <c r="BE565" s="10"/>
      <c r="BF565" s="10"/>
      <c r="BG565" s="10"/>
    </row>
    <row r="566" spans="7:59" ht="12.75">
      <c r="G566" s="2"/>
      <c r="I566" s="10"/>
      <c r="J566" s="10"/>
      <c r="K566" s="10"/>
      <c r="L566" s="10"/>
      <c r="M566" s="10"/>
      <c r="BB566" s="10"/>
      <c r="BC566" s="30"/>
      <c r="BD566" s="10"/>
      <c r="BE566" s="10"/>
      <c r="BF566" s="10"/>
      <c r="BG566" s="10"/>
    </row>
    <row r="567" spans="7:59" ht="12.75">
      <c r="G567" s="2"/>
      <c r="I567" s="10"/>
      <c r="J567" s="10"/>
      <c r="K567" s="10"/>
      <c r="L567" s="10"/>
      <c r="M567" s="10"/>
      <c r="BB567" s="10"/>
      <c r="BC567" s="30"/>
      <c r="BD567" s="10"/>
      <c r="BE567" s="10"/>
      <c r="BF567" s="10"/>
      <c r="BG567" s="10"/>
    </row>
    <row r="568" spans="7:59" ht="12.75">
      <c r="G568" s="2"/>
      <c r="I568" s="10"/>
      <c r="J568" s="10"/>
      <c r="K568" s="10"/>
      <c r="L568" s="10"/>
      <c r="M568" s="10"/>
      <c r="BB568" s="10"/>
      <c r="BC568" s="30"/>
      <c r="BD568" s="10"/>
      <c r="BE568" s="10"/>
      <c r="BF568" s="10"/>
      <c r="BG568" s="10"/>
    </row>
    <row r="569" spans="7:59" ht="12.75">
      <c r="G569" s="2"/>
      <c r="I569" s="10"/>
      <c r="J569" s="10"/>
      <c r="K569" s="10"/>
      <c r="L569" s="10"/>
      <c r="M569" s="10"/>
      <c r="BB569" s="10"/>
      <c r="BC569" s="30"/>
      <c r="BD569" s="10"/>
      <c r="BE569" s="10"/>
      <c r="BF569" s="10"/>
      <c r="BG569" s="10"/>
    </row>
    <row r="570" spans="7:59" ht="12.75">
      <c r="G570" s="2"/>
      <c r="I570" s="10"/>
      <c r="J570" s="10"/>
      <c r="K570" s="10"/>
      <c r="L570" s="10"/>
      <c r="M570" s="10"/>
      <c r="BB570" s="10"/>
      <c r="BC570" s="30"/>
      <c r="BD570" s="10"/>
      <c r="BE570" s="10"/>
      <c r="BF570" s="10"/>
      <c r="BG570" s="10"/>
    </row>
    <row r="571" spans="7:59" ht="12.75">
      <c r="G571" s="2"/>
      <c r="I571" s="10"/>
      <c r="J571" s="10"/>
      <c r="K571" s="10"/>
      <c r="L571" s="10"/>
      <c r="M571" s="10"/>
      <c r="BB571" s="10"/>
      <c r="BC571" s="30"/>
      <c r="BD571" s="10"/>
      <c r="BE571" s="10"/>
      <c r="BF571" s="10"/>
      <c r="BG571" s="10"/>
    </row>
    <row r="572" spans="7:59" ht="12.75">
      <c r="G572" s="2"/>
      <c r="I572" s="10"/>
      <c r="J572" s="10"/>
      <c r="K572" s="10"/>
      <c r="L572" s="10"/>
      <c r="M572" s="10"/>
      <c r="BB572" s="10"/>
      <c r="BC572" s="30"/>
      <c r="BD572" s="10"/>
      <c r="BE572" s="10"/>
      <c r="BF572" s="10"/>
      <c r="BG572" s="10"/>
    </row>
    <row r="573" spans="7:59" ht="12.75">
      <c r="G573" s="2"/>
      <c r="I573" s="10"/>
      <c r="J573" s="10"/>
      <c r="K573" s="10"/>
      <c r="L573" s="10"/>
      <c r="M573" s="10"/>
      <c r="BB573" s="10"/>
      <c r="BC573" s="30"/>
      <c r="BD573" s="10"/>
      <c r="BE573" s="10"/>
      <c r="BF573" s="10"/>
      <c r="BG573" s="10"/>
    </row>
    <row r="574" spans="7:59" ht="12.75">
      <c r="G574" s="2"/>
      <c r="I574" s="10"/>
      <c r="J574" s="10"/>
      <c r="K574" s="10"/>
      <c r="L574" s="10"/>
      <c r="M574" s="10"/>
      <c r="BB574" s="10"/>
      <c r="BC574" s="30"/>
      <c r="BD574" s="10"/>
      <c r="BE574" s="10"/>
      <c r="BF574" s="10"/>
      <c r="BG574" s="10"/>
    </row>
    <row r="575" spans="7:59" ht="12.75">
      <c r="G575" s="2"/>
      <c r="I575" s="10"/>
      <c r="J575" s="10"/>
      <c r="K575" s="10"/>
      <c r="L575" s="10"/>
      <c r="M575" s="10"/>
      <c r="BB575" s="10"/>
      <c r="BC575" s="30"/>
      <c r="BD575" s="10"/>
      <c r="BE575" s="10"/>
      <c r="BF575" s="10"/>
      <c r="BG575" s="10"/>
    </row>
    <row r="576" spans="7:59" ht="12.75">
      <c r="G576" s="2"/>
      <c r="I576" s="10"/>
      <c r="J576" s="10"/>
      <c r="K576" s="10"/>
      <c r="L576" s="10"/>
      <c r="M576" s="10"/>
      <c r="BB576" s="10"/>
      <c r="BC576" s="30"/>
      <c r="BD576" s="10"/>
      <c r="BE576" s="10"/>
      <c r="BF576" s="10"/>
      <c r="BG576" s="10"/>
    </row>
    <row r="577" spans="7:59" ht="12.75">
      <c r="G577" s="2"/>
      <c r="I577" s="10"/>
      <c r="J577" s="10"/>
      <c r="K577" s="10"/>
      <c r="L577" s="10"/>
      <c r="M577" s="10"/>
      <c r="BB577" s="10"/>
      <c r="BC577" s="30"/>
      <c r="BD577" s="10"/>
      <c r="BE577" s="10"/>
      <c r="BF577" s="10"/>
      <c r="BG577" s="10"/>
    </row>
    <row r="578" spans="7:59" ht="12.75">
      <c r="G578" s="2"/>
      <c r="I578" s="10"/>
      <c r="J578" s="10"/>
      <c r="K578" s="10"/>
      <c r="L578" s="10"/>
      <c r="M578" s="10"/>
      <c r="BB578" s="10"/>
      <c r="BC578" s="30"/>
      <c r="BD578" s="10"/>
      <c r="BE578" s="10"/>
      <c r="BF578" s="10"/>
      <c r="BG578" s="10"/>
    </row>
    <row r="579" spans="7:59" ht="12.75">
      <c r="G579" s="2"/>
      <c r="I579" s="10"/>
      <c r="J579" s="10"/>
      <c r="K579" s="10"/>
      <c r="L579" s="10"/>
      <c r="M579" s="10"/>
      <c r="BB579" s="10"/>
      <c r="BC579" s="30"/>
      <c r="BD579" s="10"/>
      <c r="BE579" s="10"/>
      <c r="BF579" s="10"/>
      <c r="BG579" s="10"/>
    </row>
    <row r="580" spans="7:59" ht="12.75">
      <c r="G580" s="2"/>
      <c r="I580" s="10"/>
      <c r="J580" s="10"/>
      <c r="K580" s="10"/>
      <c r="L580" s="10"/>
      <c r="M580" s="10"/>
      <c r="BB580" s="10"/>
      <c r="BC580" s="30"/>
      <c r="BD580" s="10"/>
      <c r="BE580" s="10"/>
      <c r="BF580" s="10"/>
      <c r="BG580" s="10"/>
    </row>
    <row r="581" spans="7:59" ht="12.75">
      <c r="G581" s="2"/>
      <c r="I581" s="10"/>
      <c r="J581" s="10"/>
      <c r="K581" s="10"/>
      <c r="L581" s="10"/>
      <c r="M581" s="10"/>
      <c r="BB581" s="10"/>
      <c r="BC581" s="30"/>
      <c r="BD581" s="10"/>
      <c r="BE581" s="10"/>
      <c r="BF581" s="10"/>
      <c r="BG581" s="10"/>
    </row>
    <row r="582" spans="7:59" ht="12.75">
      <c r="G582" s="2"/>
      <c r="I582" s="10"/>
      <c r="J582" s="10"/>
      <c r="K582" s="10"/>
      <c r="L582" s="10"/>
      <c r="M582" s="10"/>
      <c r="BB582" s="10"/>
      <c r="BC582" s="30"/>
      <c r="BD582" s="10"/>
      <c r="BE582" s="10"/>
      <c r="BF582" s="10"/>
      <c r="BG582" s="10"/>
    </row>
    <row r="583" spans="7:59" ht="12.75">
      <c r="G583" s="2"/>
      <c r="I583" s="10"/>
      <c r="J583" s="10"/>
      <c r="K583" s="10"/>
      <c r="L583" s="10"/>
      <c r="M583" s="10"/>
      <c r="BB583" s="10"/>
      <c r="BC583" s="30"/>
      <c r="BD583" s="10"/>
      <c r="BE583" s="10"/>
      <c r="BF583" s="10"/>
      <c r="BG583" s="10"/>
    </row>
    <row r="584" spans="7:59" ht="12.75">
      <c r="G584" s="2"/>
      <c r="I584" s="10"/>
      <c r="J584" s="10"/>
      <c r="K584" s="10"/>
      <c r="L584" s="10"/>
      <c r="M584" s="10"/>
      <c r="BB584" s="10"/>
      <c r="BC584" s="30"/>
      <c r="BD584" s="10"/>
      <c r="BE584" s="10"/>
      <c r="BF584" s="10"/>
      <c r="BG584" s="10"/>
    </row>
    <row r="585" spans="7:59" ht="12.75">
      <c r="G585" s="2"/>
      <c r="I585" s="10"/>
      <c r="J585" s="10"/>
      <c r="K585" s="10"/>
      <c r="L585" s="10"/>
      <c r="M585" s="10"/>
      <c r="BB585" s="10"/>
      <c r="BC585" s="30"/>
      <c r="BD585" s="10"/>
      <c r="BE585" s="10"/>
      <c r="BF585" s="10"/>
      <c r="BG585" s="10"/>
    </row>
    <row r="586" spans="7:59" ht="12.75">
      <c r="G586" s="2"/>
      <c r="I586" s="10"/>
      <c r="J586" s="10"/>
      <c r="K586" s="10"/>
      <c r="L586" s="10"/>
      <c r="M586" s="10"/>
      <c r="BB586" s="10"/>
      <c r="BC586" s="30"/>
      <c r="BD586" s="10"/>
      <c r="BE586" s="10"/>
      <c r="BF586" s="10"/>
      <c r="BG586" s="10"/>
    </row>
    <row r="587" spans="7:59" ht="12.75">
      <c r="G587" s="2"/>
      <c r="I587" s="10"/>
      <c r="J587" s="10"/>
      <c r="K587" s="10"/>
      <c r="L587" s="10"/>
      <c r="M587" s="10"/>
      <c r="BB587" s="10"/>
      <c r="BC587" s="30"/>
      <c r="BD587" s="10"/>
      <c r="BE587" s="10"/>
      <c r="BF587" s="10"/>
      <c r="BG587" s="10"/>
    </row>
    <row r="588" spans="7:59" ht="12.75">
      <c r="G588" s="2"/>
      <c r="I588" s="10"/>
      <c r="J588" s="10"/>
      <c r="K588" s="10"/>
      <c r="L588" s="10"/>
      <c r="M588" s="10"/>
      <c r="BB588" s="10"/>
      <c r="BC588" s="30"/>
      <c r="BD588" s="10"/>
      <c r="BE588" s="10"/>
      <c r="BF588" s="10"/>
      <c r="BG588" s="10"/>
    </row>
    <row r="589" spans="7:59" ht="12.75">
      <c r="G589" s="2"/>
      <c r="I589" s="10"/>
      <c r="J589" s="10"/>
      <c r="K589" s="10"/>
      <c r="L589" s="10"/>
      <c r="M589" s="10"/>
      <c r="BB589" s="10"/>
      <c r="BC589" s="30"/>
      <c r="BD589" s="10"/>
      <c r="BE589" s="10"/>
      <c r="BF589" s="10"/>
      <c r="BG589" s="10"/>
    </row>
    <row r="590" spans="7:59" ht="12.75">
      <c r="G590" s="2"/>
      <c r="I590" s="10"/>
      <c r="J590" s="10"/>
      <c r="K590" s="10"/>
      <c r="L590" s="10"/>
      <c r="M590" s="10"/>
      <c r="BB590" s="10"/>
      <c r="BC590" s="30"/>
      <c r="BD590" s="10"/>
      <c r="BE590" s="10"/>
      <c r="BF590" s="10"/>
      <c r="BG590" s="10"/>
    </row>
    <row r="591" spans="7:59" ht="12.75">
      <c r="G591" s="2"/>
      <c r="I591" s="10"/>
      <c r="J591" s="10"/>
      <c r="K591" s="10"/>
      <c r="L591" s="10"/>
      <c r="M591" s="10"/>
      <c r="BB591" s="10"/>
      <c r="BC591" s="30"/>
      <c r="BD591" s="10"/>
      <c r="BE591" s="10"/>
      <c r="BF591" s="10"/>
      <c r="BG591" s="10"/>
    </row>
    <row r="592" spans="7:59" ht="12.75">
      <c r="G592" s="2"/>
      <c r="I592" s="10"/>
      <c r="J592" s="10"/>
      <c r="K592" s="10"/>
      <c r="L592" s="10"/>
      <c r="M592" s="10"/>
      <c r="BB592" s="10"/>
      <c r="BC592" s="30"/>
      <c r="BD592" s="10"/>
      <c r="BE592" s="10"/>
      <c r="BF592" s="10"/>
      <c r="BG592" s="10"/>
    </row>
    <row r="593" spans="7:59" ht="12.75">
      <c r="G593" s="2"/>
      <c r="I593" s="10"/>
      <c r="J593" s="10"/>
      <c r="K593" s="10"/>
      <c r="L593" s="10"/>
      <c r="M593" s="10"/>
      <c r="BB593" s="10"/>
      <c r="BC593" s="30"/>
      <c r="BD593" s="10"/>
      <c r="BE593" s="10"/>
      <c r="BF593" s="10"/>
      <c r="BG593" s="10"/>
    </row>
    <row r="594" spans="7:59" ht="12.75">
      <c r="G594" s="2"/>
      <c r="I594" s="10"/>
      <c r="J594" s="10"/>
      <c r="K594" s="10"/>
      <c r="L594" s="10"/>
      <c r="M594" s="10"/>
      <c r="BB594" s="10"/>
      <c r="BC594" s="30"/>
      <c r="BD594" s="10"/>
      <c r="BE594" s="10"/>
      <c r="BF594" s="10"/>
      <c r="BG594" s="10"/>
    </row>
    <row r="595" spans="7:59" ht="12.75">
      <c r="G595" s="2"/>
      <c r="I595" s="10"/>
      <c r="J595" s="10"/>
      <c r="K595" s="10"/>
      <c r="L595" s="10"/>
      <c r="M595" s="10"/>
      <c r="BB595" s="10"/>
      <c r="BC595" s="30"/>
      <c r="BD595" s="10"/>
      <c r="BE595" s="10"/>
      <c r="BF595" s="10"/>
      <c r="BG595" s="10"/>
    </row>
    <row r="596" spans="7:59" ht="12.75">
      <c r="G596" s="2"/>
      <c r="I596" s="10"/>
      <c r="J596" s="10"/>
      <c r="K596" s="10"/>
      <c r="L596" s="10"/>
      <c r="M596" s="10"/>
      <c r="BB596" s="10"/>
      <c r="BC596" s="30"/>
      <c r="BD596" s="10"/>
      <c r="BE596" s="10"/>
      <c r="BF596" s="10"/>
      <c r="BG596" s="10"/>
    </row>
    <row r="597" spans="7:59" ht="12.75">
      <c r="G597" s="2"/>
      <c r="I597" s="10"/>
      <c r="J597" s="10"/>
      <c r="K597" s="10"/>
      <c r="L597" s="10"/>
      <c r="M597" s="10"/>
      <c r="BB597" s="10"/>
      <c r="BC597" s="30"/>
      <c r="BD597" s="10"/>
      <c r="BE597" s="10"/>
      <c r="BF597" s="10"/>
      <c r="BG597" s="10"/>
    </row>
    <row r="598" spans="7:59" ht="12.75">
      <c r="G598" s="2"/>
      <c r="I598" s="10"/>
      <c r="J598" s="10"/>
      <c r="K598" s="10"/>
      <c r="L598" s="10"/>
      <c r="M598" s="10"/>
      <c r="BB598" s="10"/>
      <c r="BC598" s="30"/>
      <c r="BD598" s="10"/>
      <c r="BE598" s="10"/>
      <c r="BF598" s="10"/>
      <c r="BG598" s="10"/>
    </row>
    <row r="599" spans="7:59" ht="12.75">
      <c r="G599" s="2"/>
      <c r="I599" s="10"/>
      <c r="J599" s="10"/>
      <c r="K599" s="10"/>
      <c r="L599" s="10"/>
      <c r="M599" s="10"/>
      <c r="BB599" s="10"/>
      <c r="BC599" s="30"/>
      <c r="BD599" s="10"/>
      <c r="BE599" s="10"/>
      <c r="BF599" s="10"/>
      <c r="BG599" s="10"/>
    </row>
    <row r="600" spans="7:59" ht="12.75">
      <c r="G600" s="2"/>
      <c r="I600" s="10"/>
      <c r="J600" s="10"/>
      <c r="K600" s="10"/>
      <c r="L600" s="10"/>
      <c r="M600" s="10"/>
      <c r="BB600" s="10"/>
      <c r="BC600" s="30"/>
      <c r="BD600" s="10"/>
      <c r="BE600" s="10"/>
      <c r="BF600" s="10"/>
      <c r="BG600" s="10"/>
    </row>
    <row r="601" spans="7:59" ht="12.75">
      <c r="G601" s="2"/>
      <c r="I601" s="10"/>
      <c r="J601" s="10"/>
      <c r="K601" s="10"/>
      <c r="L601" s="10"/>
      <c r="M601" s="10"/>
      <c r="BB601" s="10"/>
      <c r="BC601" s="30"/>
      <c r="BD601" s="10"/>
      <c r="BE601" s="10"/>
      <c r="BF601" s="10"/>
      <c r="BG601" s="10"/>
    </row>
    <row r="602" spans="7:59" ht="12.75">
      <c r="G602" s="2"/>
      <c r="I602" s="10"/>
      <c r="J602" s="10"/>
      <c r="K602" s="10"/>
      <c r="L602" s="10"/>
      <c r="M602" s="10"/>
      <c r="BB602" s="10"/>
      <c r="BC602" s="30"/>
      <c r="BD602" s="10"/>
      <c r="BE602" s="10"/>
      <c r="BF602" s="10"/>
      <c r="BG602" s="10"/>
    </row>
    <row r="603" spans="7:59" ht="12.75">
      <c r="G603" s="2"/>
      <c r="I603" s="10"/>
      <c r="J603" s="10"/>
      <c r="K603" s="10"/>
      <c r="L603" s="10"/>
      <c r="M603" s="10"/>
      <c r="BB603" s="10"/>
      <c r="BC603" s="30"/>
      <c r="BD603" s="10"/>
      <c r="BE603" s="10"/>
      <c r="BF603" s="10"/>
      <c r="BG603" s="10"/>
    </row>
    <row r="604" spans="7:59" ht="12.75">
      <c r="G604" s="2"/>
      <c r="I604" s="10"/>
      <c r="J604" s="10"/>
      <c r="K604" s="10"/>
      <c r="L604" s="10"/>
      <c r="M604" s="10"/>
      <c r="BB604" s="10"/>
      <c r="BC604" s="30"/>
      <c r="BD604" s="10"/>
      <c r="BE604" s="10"/>
      <c r="BF604" s="10"/>
      <c r="BG604" s="10"/>
    </row>
    <row r="605" spans="7:59" ht="12.75">
      <c r="G605" s="2"/>
      <c r="I605" s="10"/>
      <c r="J605" s="10"/>
      <c r="K605" s="10"/>
      <c r="L605" s="10"/>
      <c r="M605" s="10"/>
      <c r="BB605" s="10"/>
      <c r="BC605" s="30"/>
      <c r="BD605" s="10"/>
      <c r="BE605" s="10"/>
      <c r="BF605" s="10"/>
      <c r="BG605" s="10"/>
    </row>
    <row r="606" spans="7:59" ht="12.75">
      <c r="G606" s="2"/>
      <c r="I606" s="10"/>
      <c r="J606" s="10"/>
      <c r="K606" s="10"/>
      <c r="L606" s="10"/>
      <c r="M606" s="10"/>
      <c r="BB606" s="10"/>
      <c r="BC606" s="30"/>
      <c r="BD606" s="10"/>
      <c r="BE606" s="10"/>
      <c r="BF606" s="10"/>
      <c r="BG606" s="10"/>
    </row>
    <row r="607" spans="7:59" ht="12.75">
      <c r="G607" s="2"/>
      <c r="I607" s="10"/>
      <c r="J607" s="10"/>
      <c r="K607" s="10"/>
      <c r="L607" s="10"/>
      <c r="M607" s="10"/>
      <c r="BB607" s="10"/>
      <c r="BC607" s="30"/>
      <c r="BD607" s="10"/>
      <c r="BE607" s="10"/>
      <c r="BF607" s="10"/>
      <c r="BG607" s="10"/>
    </row>
    <row r="608" spans="7:59" ht="12.75">
      <c r="G608" s="2"/>
      <c r="I608" s="10"/>
      <c r="J608" s="10"/>
      <c r="K608" s="10"/>
      <c r="L608" s="10"/>
      <c r="M608" s="10"/>
      <c r="BB608" s="10"/>
      <c r="BC608" s="30"/>
      <c r="BD608" s="10"/>
      <c r="BE608" s="10"/>
      <c r="BF608" s="10"/>
      <c r="BG608" s="10"/>
    </row>
    <row r="609" spans="7:59" ht="12.75">
      <c r="G609" s="2"/>
      <c r="I609" s="10"/>
      <c r="J609" s="10"/>
      <c r="K609" s="10"/>
      <c r="L609" s="10"/>
      <c r="M609" s="10"/>
      <c r="BB609" s="10"/>
      <c r="BC609" s="30"/>
      <c r="BD609" s="10"/>
      <c r="BE609" s="10"/>
      <c r="BF609" s="10"/>
      <c r="BG609" s="10"/>
    </row>
    <row r="610" spans="7:59" ht="12.75">
      <c r="G610" s="2"/>
      <c r="I610" s="10"/>
      <c r="J610" s="10"/>
      <c r="K610" s="10"/>
      <c r="L610" s="10"/>
      <c r="M610" s="10"/>
      <c r="BB610" s="10"/>
      <c r="BC610" s="30"/>
      <c r="BD610" s="10"/>
      <c r="BE610" s="10"/>
      <c r="BF610" s="10"/>
      <c r="BG610" s="10"/>
    </row>
    <row r="611" spans="7:59" ht="12.75">
      <c r="G611" s="2"/>
      <c r="I611" s="10"/>
      <c r="J611" s="10"/>
      <c r="K611" s="10"/>
      <c r="L611" s="10"/>
      <c r="M611" s="10"/>
      <c r="BB611" s="10"/>
      <c r="BC611" s="30"/>
      <c r="BD611" s="10"/>
      <c r="BE611" s="10"/>
      <c r="BF611" s="10"/>
      <c r="BG611" s="10"/>
    </row>
    <row r="612" spans="7:59" ht="12.75">
      <c r="G612" s="2"/>
      <c r="I612" s="10"/>
      <c r="J612" s="10"/>
      <c r="K612" s="10"/>
      <c r="L612" s="10"/>
      <c r="M612" s="10"/>
      <c r="BB612" s="10"/>
      <c r="BC612" s="30"/>
      <c r="BD612" s="10"/>
      <c r="BE612" s="10"/>
      <c r="BF612" s="10"/>
      <c r="BG612" s="10"/>
    </row>
    <row r="613" spans="7:59" ht="12.75">
      <c r="G613" s="2"/>
      <c r="I613" s="10"/>
      <c r="J613" s="10"/>
      <c r="K613" s="10"/>
      <c r="L613" s="10"/>
      <c r="M613" s="10"/>
      <c r="BB613" s="10"/>
      <c r="BC613" s="30"/>
      <c r="BD613" s="10"/>
      <c r="BE613" s="10"/>
      <c r="BF613" s="10"/>
      <c r="BG613" s="10"/>
    </row>
    <row r="614" spans="7:59" ht="12.75">
      <c r="G614" s="2"/>
      <c r="I614" s="10"/>
      <c r="J614" s="10"/>
      <c r="K614" s="10"/>
      <c r="L614" s="10"/>
      <c r="M614" s="10"/>
      <c r="BB614" s="10"/>
      <c r="BC614" s="30"/>
      <c r="BD614" s="10"/>
      <c r="BE614" s="10"/>
      <c r="BF614" s="10"/>
      <c r="BG614" s="10"/>
    </row>
    <row r="615" spans="7:59" ht="12.75">
      <c r="G615" s="2"/>
      <c r="I615" s="10"/>
      <c r="J615" s="10"/>
      <c r="K615" s="10"/>
      <c r="L615" s="10"/>
      <c r="M615" s="10"/>
      <c r="BB615" s="10"/>
      <c r="BC615" s="30"/>
      <c r="BD615" s="10"/>
      <c r="BE615" s="10"/>
      <c r="BF615" s="10"/>
      <c r="BG615" s="10"/>
    </row>
    <row r="616" spans="7:59" ht="12.75">
      <c r="G616" s="2"/>
      <c r="I616" s="10"/>
      <c r="J616" s="10"/>
      <c r="K616" s="10"/>
      <c r="L616" s="10"/>
      <c r="M616" s="10"/>
      <c r="BB616" s="10"/>
      <c r="BC616" s="30"/>
      <c r="BD616" s="10"/>
      <c r="BE616" s="10"/>
      <c r="BF616" s="10"/>
      <c r="BG616" s="10"/>
    </row>
    <row r="617" spans="7:59" ht="12.75">
      <c r="G617" s="2"/>
      <c r="I617" s="10"/>
      <c r="J617" s="10"/>
      <c r="K617" s="10"/>
      <c r="L617" s="10"/>
      <c r="M617" s="10"/>
      <c r="BB617" s="10"/>
      <c r="BC617" s="30"/>
      <c r="BD617" s="10"/>
      <c r="BE617" s="10"/>
      <c r="BF617" s="10"/>
      <c r="BG617" s="10"/>
    </row>
    <row r="618" spans="7:59" ht="12.75">
      <c r="G618" s="2"/>
      <c r="I618" s="10"/>
      <c r="J618" s="10"/>
      <c r="K618" s="10"/>
      <c r="L618" s="10"/>
      <c r="M618" s="10"/>
      <c r="BB618" s="10"/>
      <c r="BC618" s="30"/>
      <c r="BD618" s="10"/>
      <c r="BE618" s="10"/>
      <c r="BF618" s="10"/>
      <c r="BG618" s="10"/>
    </row>
    <row r="619" spans="7:59" ht="12.75">
      <c r="G619" s="2"/>
      <c r="I619" s="10"/>
      <c r="J619" s="10"/>
      <c r="K619" s="10"/>
      <c r="L619" s="10"/>
      <c r="M619" s="10"/>
      <c r="BB619" s="10"/>
      <c r="BC619" s="30"/>
      <c r="BD619" s="10"/>
      <c r="BE619" s="10"/>
      <c r="BF619" s="10"/>
      <c r="BG619" s="10"/>
    </row>
    <row r="620" spans="7:59" ht="12.75">
      <c r="G620" s="2"/>
      <c r="I620" s="10"/>
      <c r="J620" s="10"/>
      <c r="K620" s="10"/>
      <c r="L620" s="10"/>
      <c r="M620" s="10"/>
      <c r="BB620" s="10"/>
      <c r="BC620" s="30"/>
      <c r="BD620" s="10"/>
      <c r="BE620" s="10"/>
      <c r="BF620" s="10"/>
      <c r="BG620" s="10"/>
    </row>
    <row r="621" spans="7:59" ht="12.75">
      <c r="G621" s="2"/>
      <c r="I621" s="10"/>
      <c r="J621" s="10"/>
      <c r="K621" s="10"/>
      <c r="L621" s="10"/>
      <c r="M621" s="10"/>
      <c r="BB621" s="10"/>
      <c r="BC621" s="30"/>
      <c r="BD621" s="10"/>
      <c r="BE621" s="10"/>
      <c r="BF621" s="10"/>
      <c r="BG621" s="10"/>
    </row>
    <row r="622" spans="7:59" ht="12.75">
      <c r="G622" s="2"/>
      <c r="I622" s="10"/>
      <c r="J622" s="10"/>
      <c r="K622" s="10"/>
      <c r="L622" s="10"/>
      <c r="M622" s="10"/>
      <c r="BB622" s="10"/>
      <c r="BC622" s="30"/>
      <c r="BD622" s="10"/>
      <c r="BE622" s="10"/>
      <c r="BF622" s="10"/>
      <c r="BG622" s="10"/>
    </row>
    <row r="623" spans="7:59" ht="12.75">
      <c r="G623" s="2"/>
      <c r="I623" s="10"/>
      <c r="J623" s="10"/>
      <c r="K623" s="10"/>
      <c r="L623" s="10"/>
      <c r="M623" s="10"/>
      <c r="BB623" s="10"/>
      <c r="BC623" s="30"/>
      <c r="BD623" s="10"/>
      <c r="BE623" s="10"/>
      <c r="BF623" s="10"/>
      <c r="BG623" s="10"/>
    </row>
    <row r="624" spans="7:59" ht="12.75">
      <c r="G624" s="2"/>
      <c r="I624" s="10"/>
      <c r="J624" s="10"/>
      <c r="K624" s="10"/>
      <c r="L624" s="10"/>
      <c r="M624" s="10"/>
      <c r="BB624" s="10"/>
      <c r="BC624" s="30"/>
      <c r="BD624" s="10"/>
      <c r="BE624" s="10"/>
      <c r="BF624" s="10"/>
      <c r="BG624" s="10"/>
    </row>
    <row r="625" spans="7:59" ht="12.75">
      <c r="G625" s="2"/>
      <c r="I625" s="10"/>
      <c r="J625" s="10"/>
      <c r="K625" s="10"/>
      <c r="L625" s="10"/>
      <c r="M625" s="10"/>
      <c r="BB625" s="10"/>
      <c r="BC625" s="30"/>
      <c r="BD625" s="10"/>
      <c r="BE625" s="10"/>
      <c r="BF625" s="10"/>
      <c r="BG625" s="10"/>
    </row>
    <row r="626" spans="7:59" ht="12.75">
      <c r="G626" s="2"/>
      <c r="I626" s="10"/>
      <c r="J626" s="10"/>
      <c r="K626" s="10"/>
      <c r="L626" s="10"/>
      <c r="M626" s="10"/>
      <c r="BB626" s="10"/>
      <c r="BC626" s="30"/>
      <c r="BD626" s="10"/>
      <c r="BE626" s="10"/>
      <c r="BF626" s="10"/>
      <c r="BG626" s="10"/>
    </row>
    <row r="627" spans="7:59" ht="12.75">
      <c r="G627" s="2"/>
      <c r="I627" s="10"/>
      <c r="J627" s="10"/>
      <c r="K627" s="10"/>
      <c r="L627" s="10"/>
      <c r="M627" s="10"/>
      <c r="BB627" s="10"/>
      <c r="BC627" s="30"/>
      <c r="BD627" s="10"/>
      <c r="BE627" s="10"/>
      <c r="BF627" s="10"/>
      <c r="BG627" s="10"/>
    </row>
    <row r="628" spans="7:59" ht="12.75">
      <c r="G628" s="2"/>
      <c r="I628" s="10"/>
      <c r="J628" s="10"/>
      <c r="K628" s="10"/>
      <c r="L628" s="10"/>
      <c r="M628" s="10"/>
      <c r="BB628" s="10"/>
      <c r="BC628" s="30"/>
      <c r="BD628" s="10"/>
      <c r="BE628" s="10"/>
      <c r="BF628" s="10"/>
      <c r="BG628" s="10"/>
    </row>
    <row r="629" spans="7:59" ht="12.75">
      <c r="G629" s="2"/>
      <c r="I629" s="10"/>
      <c r="J629" s="10"/>
      <c r="K629" s="10"/>
      <c r="L629" s="10"/>
      <c r="M629" s="10"/>
      <c r="BB629" s="10"/>
      <c r="BC629" s="30"/>
      <c r="BD629" s="10"/>
      <c r="BE629" s="10"/>
      <c r="BF629" s="10"/>
      <c r="BG629" s="10"/>
    </row>
    <row r="630" spans="7:59" ht="12.75">
      <c r="G630" s="2"/>
      <c r="I630" s="10"/>
      <c r="J630" s="10"/>
      <c r="K630" s="10"/>
      <c r="L630" s="10"/>
      <c r="M630" s="10"/>
      <c r="BB630" s="10"/>
      <c r="BC630" s="30"/>
      <c r="BD630" s="10"/>
      <c r="BE630" s="10"/>
      <c r="BF630" s="10"/>
      <c r="BG630" s="10"/>
    </row>
    <row r="631" spans="7:59" ht="12.75">
      <c r="G631" s="2"/>
      <c r="I631" s="10"/>
      <c r="J631" s="10"/>
      <c r="K631" s="10"/>
      <c r="L631" s="10"/>
      <c r="M631" s="10"/>
      <c r="BB631" s="10"/>
      <c r="BC631" s="30"/>
      <c r="BD631" s="10"/>
      <c r="BE631" s="10"/>
      <c r="BF631" s="10"/>
      <c r="BG631" s="10"/>
    </row>
    <row r="632" spans="7:59" ht="12.75">
      <c r="G632" s="2"/>
      <c r="I632" s="10"/>
      <c r="J632" s="10"/>
      <c r="K632" s="10"/>
      <c r="L632" s="10"/>
      <c r="M632" s="10"/>
      <c r="BB632" s="10"/>
      <c r="BC632" s="30"/>
      <c r="BD632" s="10"/>
      <c r="BE632" s="10"/>
      <c r="BF632" s="10"/>
      <c r="BG632" s="10"/>
    </row>
    <row r="633" spans="7:59" ht="12.75">
      <c r="G633" s="2"/>
      <c r="I633" s="10"/>
      <c r="J633" s="10"/>
      <c r="K633" s="10"/>
      <c r="L633" s="10"/>
      <c r="M633" s="10"/>
      <c r="BB633" s="10"/>
      <c r="BC633" s="30"/>
      <c r="BD633" s="10"/>
      <c r="BE633" s="10"/>
      <c r="BF633" s="10"/>
      <c r="BG633" s="10"/>
    </row>
    <row r="634" spans="7:59" ht="12.75">
      <c r="G634" s="2"/>
      <c r="I634" s="10"/>
      <c r="J634" s="10"/>
      <c r="K634" s="10"/>
      <c r="L634" s="10"/>
      <c r="M634" s="10"/>
      <c r="BB634" s="10"/>
      <c r="BC634" s="30"/>
      <c r="BD634" s="10"/>
      <c r="BE634" s="10"/>
      <c r="BF634" s="10"/>
      <c r="BG634" s="10"/>
    </row>
    <row r="635" spans="7:59" ht="12.75">
      <c r="G635" s="2"/>
      <c r="I635" s="10"/>
      <c r="J635" s="10"/>
      <c r="K635" s="10"/>
      <c r="L635" s="10"/>
      <c r="M635" s="10"/>
      <c r="BB635" s="10"/>
      <c r="BC635" s="30"/>
      <c r="BD635" s="10"/>
      <c r="BE635" s="10"/>
      <c r="BF635" s="10"/>
      <c r="BG635" s="10"/>
    </row>
    <row r="636" spans="7:59" ht="12.75">
      <c r="G636" s="2"/>
      <c r="I636" s="10"/>
      <c r="J636" s="10"/>
      <c r="K636" s="10"/>
      <c r="L636" s="10"/>
      <c r="M636" s="10"/>
      <c r="BB636" s="10"/>
      <c r="BC636" s="30"/>
      <c r="BD636" s="10"/>
      <c r="BE636" s="10"/>
      <c r="BF636" s="10"/>
      <c r="BG636" s="10"/>
    </row>
    <row r="637" spans="7:59" ht="12.75">
      <c r="G637" s="2"/>
      <c r="I637" s="10"/>
      <c r="J637" s="10"/>
      <c r="K637" s="10"/>
      <c r="L637" s="10"/>
      <c r="M637" s="10"/>
      <c r="BB637" s="10"/>
      <c r="BC637" s="30"/>
      <c r="BD637" s="10"/>
      <c r="BE637" s="10"/>
      <c r="BF637" s="10"/>
      <c r="BG637" s="10"/>
    </row>
    <row r="638" spans="7:59" ht="12.75">
      <c r="G638" s="2"/>
      <c r="I638" s="10"/>
      <c r="J638" s="10"/>
      <c r="K638" s="10"/>
      <c r="L638" s="10"/>
      <c r="M638" s="10"/>
      <c r="BB638" s="10"/>
      <c r="BC638" s="30"/>
      <c r="BD638" s="10"/>
      <c r="BE638" s="10"/>
      <c r="BF638" s="10"/>
      <c r="BG638" s="10"/>
    </row>
    <row r="639" spans="7:59" ht="12.75">
      <c r="G639" s="2"/>
      <c r="I639" s="10"/>
      <c r="J639" s="10"/>
      <c r="K639" s="10"/>
      <c r="L639" s="10"/>
      <c r="M639" s="10"/>
      <c r="BB639" s="10"/>
      <c r="BC639" s="30"/>
      <c r="BD639" s="10"/>
      <c r="BE639" s="10"/>
      <c r="BF639" s="10"/>
      <c r="BG639" s="10"/>
    </row>
    <row r="640" spans="7:59" ht="12.75">
      <c r="G640" s="2"/>
      <c r="I640" s="10"/>
      <c r="J640" s="10"/>
      <c r="K640" s="10"/>
      <c r="L640" s="10"/>
      <c r="M640" s="10"/>
      <c r="BB640" s="10"/>
      <c r="BC640" s="30"/>
      <c r="BD640" s="10"/>
      <c r="BE640" s="10"/>
      <c r="BF640" s="10"/>
      <c r="BG640" s="10"/>
    </row>
    <row r="641" spans="7:59" ht="12.75">
      <c r="G641" s="2"/>
      <c r="I641" s="10"/>
      <c r="J641" s="10"/>
      <c r="K641" s="10"/>
      <c r="L641" s="10"/>
      <c r="M641" s="10"/>
      <c r="BB641" s="10"/>
      <c r="BC641" s="30"/>
      <c r="BD641" s="10"/>
      <c r="BE641" s="10"/>
      <c r="BF641" s="10"/>
      <c r="BG641" s="10"/>
    </row>
    <row r="642" spans="7:59" ht="12.75">
      <c r="G642" s="2"/>
      <c r="I642" s="10"/>
      <c r="J642" s="10"/>
      <c r="K642" s="10"/>
      <c r="L642" s="10"/>
      <c r="M642" s="10"/>
      <c r="BB642" s="10"/>
      <c r="BC642" s="30"/>
      <c r="BD642" s="10"/>
      <c r="BE642" s="10"/>
      <c r="BF642" s="10"/>
      <c r="BG642" s="10"/>
    </row>
    <row r="643" spans="7:59" ht="12.75">
      <c r="G643" s="2"/>
      <c r="I643" s="10"/>
      <c r="J643" s="10"/>
      <c r="K643" s="10"/>
      <c r="L643" s="10"/>
      <c r="M643" s="10"/>
      <c r="BB643" s="10"/>
      <c r="BC643" s="30"/>
      <c r="BD643" s="10"/>
      <c r="BE643" s="10"/>
      <c r="BF643" s="10"/>
      <c r="BG643" s="10"/>
    </row>
    <row r="644" spans="7:59" ht="12.75">
      <c r="G644" s="2"/>
      <c r="I644" s="10"/>
      <c r="J644" s="10"/>
      <c r="K644" s="10"/>
      <c r="L644" s="10"/>
      <c r="M644" s="10"/>
      <c r="BB644" s="10"/>
      <c r="BC644" s="30"/>
      <c r="BD644" s="10"/>
      <c r="BE644" s="10"/>
      <c r="BF644" s="10"/>
      <c r="BG644" s="10"/>
    </row>
    <row r="645" spans="7:59" ht="12.75">
      <c r="G645" s="2"/>
      <c r="I645" s="10"/>
      <c r="J645" s="10"/>
      <c r="K645" s="10"/>
      <c r="L645" s="10"/>
      <c r="M645" s="10"/>
      <c r="BB645" s="10"/>
      <c r="BC645" s="30"/>
      <c r="BD645" s="10"/>
      <c r="BE645" s="10"/>
      <c r="BF645" s="10"/>
      <c r="BG645" s="10"/>
    </row>
    <row r="646" spans="7:59" ht="12.75">
      <c r="G646" s="2"/>
      <c r="I646" s="10"/>
      <c r="J646" s="10"/>
      <c r="K646" s="10"/>
      <c r="L646" s="10"/>
      <c r="M646" s="10"/>
      <c r="BB646" s="10"/>
      <c r="BC646" s="30"/>
      <c r="BD646" s="10"/>
      <c r="BE646" s="10"/>
      <c r="BF646" s="10"/>
      <c r="BG646" s="10"/>
    </row>
    <row r="647" spans="7:59" ht="12.75">
      <c r="G647" s="2"/>
      <c r="I647" s="10"/>
      <c r="J647" s="10"/>
      <c r="K647" s="10"/>
      <c r="L647" s="10"/>
      <c r="M647" s="10"/>
      <c r="BB647" s="10"/>
      <c r="BC647" s="30"/>
      <c r="BD647" s="10"/>
      <c r="BE647" s="10"/>
      <c r="BF647" s="10"/>
      <c r="BG647" s="10"/>
    </row>
    <row r="648" spans="7:59" ht="12.75">
      <c r="G648" s="2"/>
      <c r="I648" s="10"/>
      <c r="J648" s="10"/>
      <c r="K648" s="10"/>
      <c r="L648" s="10"/>
      <c r="M648" s="10"/>
      <c r="BB648" s="10"/>
      <c r="BC648" s="30"/>
      <c r="BD648" s="10"/>
      <c r="BE648" s="10"/>
      <c r="BF648" s="10"/>
      <c r="BG648" s="10"/>
    </row>
    <row r="649" spans="7:59" ht="12.75">
      <c r="G649" s="2"/>
      <c r="I649" s="10"/>
      <c r="J649" s="10"/>
      <c r="K649" s="10"/>
      <c r="L649" s="10"/>
      <c r="M649" s="10"/>
      <c r="BB649" s="10"/>
      <c r="BC649" s="30"/>
      <c r="BD649" s="10"/>
      <c r="BE649" s="10"/>
      <c r="BF649" s="10"/>
      <c r="BG649" s="10"/>
    </row>
    <row r="650" spans="7:59" ht="12.75">
      <c r="G650" s="2"/>
      <c r="I650" s="10"/>
      <c r="J650" s="10"/>
      <c r="K650" s="10"/>
      <c r="L650" s="10"/>
      <c r="M650" s="10"/>
      <c r="BB650" s="10"/>
      <c r="BC650" s="30"/>
      <c r="BD650" s="10"/>
      <c r="BE650" s="10"/>
      <c r="BF650" s="10"/>
      <c r="BG650" s="10"/>
    </row>
    <row r="651" spans="7:59" ht="12.75">
      <c r="G651" s="2"/>
      <c r="I651" s="10"/>
      <c r="J651" s="10"/>
      <c r="K651" s="10"/>
      <c r="L651" s="10"/>
      <c r="M651" s="10"/>
      <c r="BB651" s="10"/>
      <c r="BC651" s="30"/>
      <c r="BD651" s="10"/>
      <c r="BE651" s="10"/>
      <c r="BF651" s="10"/>
      <c r="BG651" s="10"/>
    </row>
    <row r="652" spans="7:59" ht="12.75">
      <c r="G652" s="2"/>
      <c r="I652" s="10"/>
      <c r="J652" s="10"/>
      <c r="K652" s="10"/>
      <c r="L652" s="10"/>
      <c r="M652" s="10"/>
      <c r="BB652" s="10"/>
      <c r="BC652" s="30"/>
      <c r="BD652" s="10"/>
      <c r="BE652" s="10"/>
      <c r="BF652" s="10"/>
      <c r="BG652" s="10"/>
    </row>
    <row r="653" spans="7:59" ht="12.75">
      <c r="G653" s="2"/>
      <c r="I653" s="10"/>
      <c r="J653" s="10"/>
      <c r="K653" s="10"/>
      <c r="L653" s="10"/>
      <c r="M653" s="10"/>
      <c r="BB653" s="10"/>
      <c r="BC653" s="30"/>
      <c r="BD653" s="10"/>
      <c r="BE653" s="10"/>
      <c r="BF653" s="10"/>
      <c r="BG653" s="10"/>
    </row>
    <row r="654" spans="7:59" ht="12.75">
      <c r="G654" s="2"/>
      <c r="I654" s="10"/>
      <c r="J654" s="10"/>
      <c r="K654" s="10"/>
      <c r="L654" s="10"/>
      <c r="M654" s="10"/>
      <c r="BB654" s="10"/>
      <c r="BC654" s="30"/>
      <c r="BD654" s="10"/>
      <c r="BE654" s="10"/>
      <c r="BF654" s="10"/>
      <c r="BG654" s="10"/>
    </row>
    <row r="655" spans="7:59" ht="12.75">
      <c r="G655" s="2"/>
      <c r="I655" s="10"/>
      <c r="J655" s="10"/>
      <c r="K655" s="10"/>
      <c r="L655" s="10"/>
      <c r="M655" s="10"/>
      <c r="BB655" s="10"/>
      <c r="BC655" s="30"/>
      <c r="BD655" s="10"/>
      <c r="BE655" s="10"/>
      <c r="BF655" s="10"/>
      <c r="BG655" s="10"/>
    </row>
    <row r="656" spans="7:59" ht="12.75">
      <c r="G656" s="2"/>
      <c r="I656" s="10"/>
      <c r="J656" s="10"/>
      <c r="K656" s="10"/>
      <c r="L656" s="10"/>
      <c r="M656" s="10"/>
      <c r="BB656" s="10"/>
      <c r="BC656" s="30"/>
      <c r="BD656" s="10"/>
      <c r="BE656" s="10"/>
      <c r="BF656" s="10"/>
      <c r="BG656" s="10"/>
    </row>
    <row r="657" spans="7:59" ht="12.75">
      <c r="G657" s="2"/>
      <c r="I657" s="10"/>
      <c r="J657" s="10"/>
      <c r="K657" s="10"/>
      <c r="L657" s="10"/>
      <c r="M657" s="10"/>
      <c r="BB657" s="10"/>
      <c r="BC657" s="30"/>
      <c r="BD657" s="10"/>
      <c r="BE657" s="10"/>
      <c r="BF657" s="10"/>
      <c r="BG657" s="10"/>
    </row>
    <row r="658" spans="7:59" ht="12.75">
      <c r="G658" s="2"/>
      <c r="I658" s="10"/>
      <c r="J658" s="10"/>
      <c r="K658" s="10"/>
      <c r="L658" s="10"/>
      <c r="M658" s="10"/>
      <c r="BB658" s="10"/>
      <c r="BC658" s="30"/>
      <c r="BD658" s="10"/>
      <c r="BE658" s="10"/>
      <c r="BF658" s="10"/>
      <c r="BG658" s="10"/>
    </row>
    <row r="659" spans="7:59" ht="12.75">
      <c r="G659" s="2"/>
      <c r="I659" s="10"/>
      <c r="J659" s="10"/>
      <c r="K659" s="10"/>
      <c r="L659" s="10"/>
      <c r="M659" s="10"/>
      <c r="BB659" s="10"/>
      <c r="BC659" s="30"/>
      <c r="BD659" s="10"/>
      <c r="BE659" s="10"/>
      <c r="BF659" s="10"/>
      <c r="BG659" s="10"/>
    </row>
    <row r="660" spans="7:59" ht="12.75">
      <c r="G660" s="2"/>
      <c r="I660" s="10"/>
      <c r="J660" s="10"/>
      <c r="K660" s="10"/>
      <c r="L660" s="10"/>
      <c r="M660" s="10"/>
      <c r="BB660" s="10"/>
      <c r="BC660" s="30"/>
      <c r="BD660" s="10"/>
      <c r="BE660" s="10"/>
      <c r="BF660" s="10"/>
      <c r="BG660" s="10"/>
    </row>
    <row r="661" spans="7:59" ht="12.75">
      <c r="G661" s="2"/>
      <c r="I661" s="10"/>
      <c r="J661" s="10"/>
      <c r="K661" s="10"/>
      <c r="L661" s="10"/>
      <c r="M661" s="10"/>
      <c r="BB661" s="10"/>
      <c r="BC661" s="30"/>
      <c r="BD661" s="10"/>
      <c r="BE661" s="10"/>
      <c r="BF661" s="10"/>
      <c r="BG661" s="10"/>
    </row>
    <row r="662" spans="7:59" ht="12.75">
      <c r="G662" s="2"/>
      <c r="I662" s="10"/>
      <c r="J662" s="10"/>
      <c r="K662" s="10"/>
      <c r="L662" s="10"/>
      <c r="M662" s="10"/>
      <c r="BB662" s="10"/>
      <c r="BC662" s="30"/>
      <c r="BD662" s="10"/>
      <c r="BE662" s="10"/>
      <c r="BF662" s="10"/>
      <c r="BG662" s="10"/>
    </row>
    <row r="663" spans="7:59" ht="12.75">
      <c r="G663" s="2"/>
      <c r="I663" s="10"/>
      <c r="J663" s="10"/>
      <c r="K663" s="10"/>
      <c r="L663" s="10"/>
      <c r="M663" s="10"/>
      <c r="BB663" s="10"/>
      <c r="BC663" s="30"/>
      <c r="BD663" s="10"/>
      <c r="BE663" s="10"/>
      <c r="BF663" s="10"/>
      <c r="BG663" s="10"/>
    </row>
    <row r="664" spans="7:59" ht="12.75">
      <c r="G664" s="2"/>
      <c r="I664" s="10"/>
      <c r="J664" s="10"/>
      <c r="K664" s="10"/>
      <c r="L664" s="10"/>
      <c r="M664" s="10"/>
      <c r="BB664" s="10"/>
      <c r="BC664" s="30"/>
      <c r="BD664" s="10"/>
      <c r="BE664" s="10"/>
      <c r="BF664" s="10"/>
      <c r="BG664" s="10"/>
    </row>
    <row r="665" spans="7:59" ht="12.75">
      <c r="G665" s="2"/>
      <c r="I665" s="10"/>
      <c r="J665" s="10"/>
      <c r="K665" s="10"/>
      <c r="L665" s="10"/>
      <c r="M665" s="10"/>
      <c r="BB665" s="10"/>
      <c r="BC665" s="30"/>
      <c r="BD665" s="10"/>
      <c r="BE665" s="10"/>
      <c r="BF665" s="10"/>
      <c r="BG665" s="10"/>
    </row>
    <row r="666" spans="7:59" ht="12.75">
      <c r="G666" s="2"/>
      <c r="I666" s="10"/>
      <c r="J666" s="10"/>
      <c r="K666" s="10"/>
      <c r="L666" s="10"/>
      <c r="M666" s="10"/>
      <c r="BB666" s="10"/>
      <c r="BC666" s="30"/>
      <c r="BD666" s="10"/>
      <c r="BE666" s="10"/>
      <c r="BF666" s="10"/>
      <c r="BG666" s="10"/>
    </row>
    <row r="667" spans="7:59" ht="12.75">
      <c r="G667" s="2"/>
      <c r="I667" s="10"/>
      <c r="J667" s="10"/>
      <c r="K667" s="10"/>
      <c r="L667" s="10"/>
      <c r="M667" s="10"/>
      <c r="BB667" s="10"/>
      <c r="BC667" s="30"/>
      <c r="BD667" s="10"/>
      <c r="BE667" s="10"/>
      <c r="BF667" s="10"/>
      <c r="BG667" s="10"/>
    </row>
    <row r="668" spans="7:59" ht="12.75">
      <c r="G668" s="2"/>
      <c r="I668" s="10"/>
      <c r="J668" s="10"/>
      <c r="K668" s="10"/>
      <c r="L668" s="10"/>
      <c r="M668" s="10"/>
      <c r="BB668" s="10"/>
      <c r="BC668" s="30"/>
      <c r="BD668" s="10"/>
      <c r="BE668" s="10"/>
      <c r="BF668" s="10"/>
      <c r="BG668" s="10"/>
    </row>
    <row r="669" spans="7:59" ht="12.75">
      <c r="G669" s="2"/>
      <c r="I669" s="10"/>
      <c r="J669" s="10"/>
      <c r="K669" s="10"/>
      <c r="L669" s="10"/>
      <c r="M669" s="10"/>
      <c r="BB669" s="10"/>
      <c r="BC669" s="30"/>
      <c r="BD669" s="10"/>
      <c r="BE669" s="10"/>
      <c r="BF669" s="10"/>
      <c r="BG669" s="10"/>
    </row>
    <row r="670" spans="7:59" ht="12.75">
      <c r="G670" s="2"/>
      <c r="I670" s="10"/>
      <c r="J670" s="10"/>
      <c r="K670" s="10"/>
      <c r="L670" s="10"/>
      <c r="M670" s="10"/>
      <c r="BB670" s="10"/>
      <c r="BC670" s="30"/>
      <c r="BD670" s="10"/>
      <c r="BE670" s="10"/>
      <c r="BF670" s="10"/>
      <c r="BG670" s="10"/>
    </row>
    <row r="671" spans="7:59" ht="12.75">
      <c r="G671" s="2"/>
      <c r="I671" s="10"/>
      <c r="J671" s="10"/>
      <c r="K671" s="10"/>
      <c r="L671" s="10"/>
      <c r="M671" s="10"/>
      <c r="BB671" s="10"/>
      <c r="BC671" s="30"/>
      <c r="BD671" s="10"/>
      <c r="BE671" s="10"/>
      <c r="BF671" s="10"/>
      <c r="BG671" s="10"/>
    </row>
    <row r="672" spans="7:59" ht="12.75">
      <c r="G672" s="2"/>
      <c r="I672" s="10"/>
      <c r="J672" s="10"/>
      <c r="K672" s="10"/>
      <c r="L672" s="10"/>
      <c r="M672" s="10"/>
      <c r="BB672" s="10"/>
      <c r="BC672" s="30"/>
      <c r="BD672" s="10"/>
      <c r="BE672" s="10"/>
      <c r="BF672" s="10"/>
      <c r="BG672" s="10"/>
    </row>
    <row r="673" spans="7:59" ht="12.75">
      <c r="G673" s="2"/>
      <c r="I673" s="10"/>
      <c r="J673" s="10"/>
      <c r="K673" s="10"/>
      <c r="L673" s="10"/>
      <c r="M673" s="10"/>
      <c r="BB673" s="10"/>
      <c r="BC673" s="30"/>
      <c r="BD673" s="10"/>
      <c r="BE673" s="10"/>
      <c r="BF673" s="10"/>
      <c r="BG673" s="10"/>
    </row>
    <row r="674" spans="7:59" ht="12.75">
      <c r="G674" s="2"/>
      <c r="I674" s="10"/>
      <c r="J674" s="10"/>
      <c r="K674" s="10"/>
      <c r="L674" s="10"/>
      <c r="M674" s="10"/>
      <c r="BB674" s="10"/>
      <c r="BC674" s="30"/>
      <c r="BD674" s="10"/>
      <c r="BE674" s="10"/>
      <c r="BF674" s="10"/>
      <c r="BG674" s="10"/>
    </row>
    <row r="675" spans="7:59" ht="12.75">
      <c r="G675" s="2"/>
      <c r="I675" s="10"/>
      <c r="J675" s="10"/>
      <c r="K675" s="10"/>
      <c r="L675" s="10"/>
      <c r="M675" s="10"/>
      <c r="BB675" s="10"/>
      <c r="BC675" s="30"/>
      <c r="BD675" s="10"/>
      <c r="BE675" s="10"/>
      <c r="BF675" s="10"/>
      <c r="BG675" s="10"/>
    </row>
    <row r="676" spans="7:59" ht="12.75">
      <c r="G676" s="2"/>
      <c r="I676" s="10"/>
      <c r="J676" s="10"/>
      <c r="K676" s="10"/>
      <c r="L676" s="10"/>
      <c r="M676" s="10"/>
      <c r="BB676" s="10"/>
      <c r="BC676" s="30"/>
      <c r="BD676" s="10"/>
      <c r="BE676" s="10"/>
      <c r="BF676" s="10"/>
      <c r="BG676" s="10"/>
    </row>
    <row r="677" spans="7:59" ht="12.75">
      <c r="G677" s="2"/>
      <c r="I677" s="10"/>
      <c r="J677" s="10"/>
      <c r="K677" s="10"/>
      <c r="L677" s="10"/>
      <c r="M677" s="10"/>
      <c r="BB677" s="10"/>
      <c r="BC677" s="30"/>
      <c r="BD677" s="10"/>
      <c r="BE677" s="10"/>
      <c r="BF677" s="10"/>
      <c r="BG677" s="10"/>
    </row>
    <row r="678" spans="7:59" ht="12.75">
      <c r="G678" s="2"/>
      <c r="I678" s="10"/>
      <c r="J678" s="10"/>
      <c r="K678" s="10"/>
      <c r="L678" s="10"/>
      <c r="M678" s="10"/>
      <c r="BB678" s="10"/>
      <c r="BC678" s="30"/>
      <c r="BD678" s="10"/>
      <c r="BE678" s="10"/>
      <c r="BF678" s="10"/>
      <c r="BG678" s="10"/>
    </row>
    <row r="679" spans="7:59" ht="12.75">
      <c r="G679" s="2"/>
      <c r="I679" s="10"/>
      <c r="J679" s="10"/>
      <c r="K679" s="10"/>
      <c r="L679" s="10"/>
      <c r="M679" s="10"/>
      <c r="BB679" s="10"/>
      <c r="BC679" s="30"/>
      <c r="BD679" s="10"/>
      <c r="BE679" s="10"/>
      <c r="BF679" s="10"/>
      <c r="BG679" s="10"/>
    </row>
    <row r="680" spans="7:59" ht="12.75">
      <c r="G680" s="2"/>
      <c r="I680" s="10"/>
      <c r="J680" s="10"/>
      <c r="K680" s="10"/>
      <c r="L680" s="10"/>
      <c r="M680" s="10"/>
      <c r="BB680" s="10"/>
      <c r="BC680" s="30"/>
      <c r="BD680" s="10"/>
      <c r="BE680" s="10"/>
      <c r="BF680" s="10"/>
      <c r="BG680" s="10"/>
    </row>
    <row r="681" spans="7:59" ht="12.75">
      <c r="G681" s="2"/>
      <c r="I681" s="10"/>
      <c r="J681" s="10"/>
      <c r="K681" s="10"/>
      <c r="L681" s="10"/>
      <c r="M681" s="10"/>
      <c r="BB681" s="10"/>
      <c r="BC681" s="30"/>
      <c r="BD681" s="10"/>
      <c r="BE681" s="10"/>
      <c r="BF681" s="10"/>
      <c r="BG681" s="10"/>
    </row>
    <row r="682" spans="7:59" ht="12.75">
      <c r="G682" s="2"/>
      <c r="I682" s="10"/>
      <c r="J682" s="10"/>
      <c r="K682" s="10"/>
      <c r="L682" s="10"/>
      <c r="M682" s="10"/>
      <c r="BB682" s="10"/>
      <c r="BC682" s="30"/>
      <c r="BD682" s="10"/>
      <c r="BE682" s="10"/>
      <c r="BF682" s="10"/>
      <c r="BG682" s="10"/>
    </row>
    <row r="683" spans="7:59" ht="12.75">
      <c r="G683" s="2"/>
      <c r="I683" s="10"/>
      <c r="J683" s="10"/>
      <c r="K683" s="10"/>
      <c r="L683" s="10"/>
      <c r="M683" s="10"/>
      <c r="BB683" s="10"/>
      <c r="BC683" s="30"/>
      <c r="BD683" s="10"/>
      <c r="BE683" s="10"/>
      <c r="BF683" s="10"/>
      <c r="BG683" s="10"/>
    </row>
    <row r="684" spans="7:59" ht="12.75">
      <c r="G684" s="2"/>
      <c r="I684" s="10"/>
      <c r="J684" s="10"/>
      <c r="K684" s="10"/>
      <c r="L684" s="10"/>
      <c r="M684" s="10"/>
      <c r="BB684" s="10"/>
      <c r="BC684" s="30"/>
      <c r="BD684" s="10"/>
      <c r="BE684" s="10"/>
      <c r="BF684" s="10"/>
      <c r="BG684" s="10"/>
    </row>
    <row r="685" spans="7:59" ht="12.75">
      <c r="G685" s="2"/>
      <c r="I685" s="10"/>
      <c r="J685" s="10"/>
      <c r="K685" s="10"/>
      <c r="L685" s="10"/>
      <c r="M685" s="10"/>
      <c r="BB685" s="10"/>
      <c r="BC685" s="30"/>
      <c r="BD685" s="10"/>
      <c r="BE685" s="10"/>
      <c r="BF685" s="10"/>
      <c r="BG685" s="10"/>
    </row>
    <row r="686" spans="7:59" ht="12.75">
      <c r="G686" s="2"/>
      <c r="I686" s="10"/>
      <c r="J686" s="10"/>
      <c r="K686" s="10"/>
      <c r="L686" s="10"/>
      <c r="M686" s="10"/>
      <c r="BB686" s="10"/>
      <c r="BC686" s="30"/>
      <c r="BD686" s="10"/>
      <c r="BE686" s="10"/>
      <c r="BF686" s="10"/>
      <c r="BG686" s="10"/>
    </row>
    <row r="687" spans="7:59" ht="12.75">
      <c r="G687" s="2"/>
      <c r="I687" s="10"/>
      <c r="J687" s="10"/>
      <c r="K687" s="10"/>
      <c r="L687" s="10"/>
      <c r="M687" s="10"/>
      <c r="BB687" s="10"/>
      <c r="BC687" s="30"/>
      <c r="BD687" s="10"/>
      <c r="BE687" s="10"/>
      <c r="BF687" s="10"/>
      <c r="BG687" s="10"/>
    </row>
    <row r="688" spans="7:59" ht="12.75">
      <c r="G688" s="2"/>
      <c r="I688" s="10"/>
      <c r="J688" s="10"/>
      <c r="K688" s="10"/>
      <c r="L688" s="10"/>
      <c r="M688" s="10"/>
      <c r="BB688" s="10"/>
      <c r="BC688" s="30"/>
      <c r="BD688" s="10"/>
      <c r="BE688" s="10"/>
      <c r="BF688" s="10"/>
      <c r="BG688" s="10"/>
    </row>
    <row r="689" spans="7:59" ht="12.75">
      <c r="G689" s="2"/>
      <c r="I689" s="10"/>
      <c r="J689" s="10"/>
      <c r="K689" s="10"/>
      <c r="L689" s="10"/>
      <c r="M689" s="10"/>
      <c r="BB689" s="10"/>
      <c r="BC689" s="30"/>
      <c r="BD689" s="10"/>
      <c r="BE689" s="10"/>
      <c r="BF689" s="10"/>
      <c r="BG689" s="10"/>
    </row>
    <row r="690" spans="7:59" ht="12.75">
      <c r="G690" s="2"/>
      <c r="I690" s="10"/>
      <c r="J690" s="10"/>
      <c r="K690" s="10"/>
      <c r="L690" s="10"/>
      <c r="M690" s="10"/>
      <c r="BB690" s="10"/>
      <c r="BC690" s="30"/>
      <c r="BD690" s="10"/>
      <c r="BE690" s="10"/>
      <c r="BF690" s="10"/>
      <c r="BG690" s="10"/>
    </row>
    <row r="691" spans="7:59" ht="12.75">
      <c r="G691" s="2"/>
      <c r="I691" s="10"/>
      <c r="J691" s="10"/>
      <c r="K691" s="10"/>
      <c r="L691" s="10"/>
      <c r="M691" s="10"/>
      <c r="BB691" s="10"/>
      <c r="BC691" s="30"/>
      <c r="BD691" s="10"/>
      <c r="BE691" s="10"/>
      <c r="BF691" s="10"/>
      <c r="BG691" s="10"/>
    </row>
    <row r="692" spans="7:59" ht="12.75">
      <c r="G692" s="2"/>
      <c r="I692" s="10"/>
      <c r="J692" s="10"/>
      <c r="K692" s="10"/>
      <c r="L692" s="10"/>
      <c r="M692" s="10"/>
      <c r="BB692" s="10"/>
      <c r="BC692" s="30"/>
      <c r="BD692" s="10"/>
      <c r="BE692" s="10"/>
      <c r="BF692" s="10"/>
      <c r="BG692" s="10"/>
    </row>
    <row r="693" spans="7:59" ht="12.75">
      <c r="G693" s="2"/>
      <c r="I693" s="10"/>
      <c r="J693" s="10"/>
      <c r="K693" s="10"/>
      <c r="L693" s="10"/>
      <c r="M693" s="10"/>
      <c r="BB693" s="10"/>
      <c r="BC693" s="30"/>
      <c r="BD693" s="10"/>
      <c r="BE693" s="10"/>
      <c r="BF693" s="10"/>
      <c r="BG693" s="10"/>
    </row>
    <row r="694" spans="7:59" ht="12.75">
      <c r="G694" s="2"/>
      <c r="I694" s="10"/>
      <c r="J694" s="10"/>
      <c r="K694" s="10"/>
      <c r="L694" s="10"/>
      <c r="M694" s="10"/>
      <c r="BB694" s="10"/>
      <c r="BC694" s="30"/>
      <c r="BD694" s="10"/>
      <c r="BE694" s="10"/>
      <c r="BF694" s="10"/>
      <c r="BG694" s="10"/>
    </row>
    <row r="695" spans="7:59" ht="12.75">
      <c r="G695" s="2"/>
      <c r="I695" s="10"/>
      <c r="J695" s="10"/>
      <c r="K695" s="10"/>
      <c r="L695" s="10"/>
      <c r="M695" s="10"/>
      <c r="BB695" s="10"/>
      <c r="BC695" s="30"/>
      <c r="BD695" s="10"/>
      <c r="BE695" s="10"/>
      <c r="BF695" s="10"/>
      <c r="BG695" s="10"/>
    </row>
    <row r="696" spans="7:59" ht="12.75">
      <c r="G696" s="2"/>
      <c r="I696" s="10"/>
      <c r="J696" s="10"/>
      <c r="K696" s="10"/>
      <c r="L696" s="10"/>
      <c r="M696" s="10"/>
      <c r="BB696" s="10"/>
      <c r="BC696" s="30"/>
      <c r="BD696" s="10"/>
      <c r="BE696" s="10"/>
      <c r="BF696" s="10"/>
      <c r="BG696" s="10"/>
    </row>
    <row r="697" spans="7:59" ht="12.75">
      <c r="G697" s="2"/>
      <c r="I697" s="10"/>
      <c r="J697" s="10"/>
      <c r="K697" s="10"/>
      <c r="L697" s="10"/>
      <c r="M697" s="10"/>
      <c r="BB697" s="10"/>
      <c r="BC697" s="30"/>
      <c r="BD697" s="10"/>
      <c r="BE697" s="10"/>
      <c r="BF697" s="10"/>
      <c r="BG697" s="10"/>
    </row>
    <row r="698" spans="7:59" ht="12.75">
      <c r="G698" s="2"/>
      <c r="I698" s="10"/>
      <c r="J698" s="10"/>
      <c r="K698" s="10"/>
      <c r="L698" s="10"/>
      <c r="M698" s="10"/>
      <c r="BB698" s="10"/>
      <c r="BC698" s="30"/>
      <c r="BD698" s="10"/>
      <c r="BE698" s="10"/>
      <c r="BF698" s="10"/>
      <c r="BG698" s="10"/>
    </row>
    <row r="699" spans="7:59" ht="12.75">
      <c r="G699" s="2"/>
      <c r="I699" s="10"/>
      <c r="J699" s="10"/>
      <c r="K699" s="10"/>
      <c r="L699" s="10"/>
      <c r="M699" s="10"/>
      <c r="BB699" s="10"/>
      <c r="BC699" s="30"/>
      <c r="BD699" s="10"/>
      <c r="BE699" s="10"/>
      <c r="BF699" s="10"/>
      <c r="BG699" s="10"/>
    </row>
    <row r="700" spans="7:59" ht="12.75">
      <c r="G700" s="2"/>
      <c r="I700" s="10"/>
      <c r="J700" s="10"/>
      <c r="K700" s="10"/>
      <c r="L700" s="10"/>
      <c r="M700" s="10"/>
      <c r="BB700" s="10"/>
      <c r="BC700" s="30"/>
      <c r="BD700" s="10"/>
      <c r="BE700" s="10"/>
      <c r="BF700" s="10"/>
      <c r="BG700" s="10"/>
    </row>
    <row r="701" spans="7:59" ht="12.75">
      <c r="G701" s="2"/>
      <c r="I701" s="10"/>
      <c r="J701" s="10"/>
      <c r="K701" s="10"/>
      <c r="L701" s="10"/>
      <c r="M701" s="10"/>
      <c r="BB701" s="10"/>
      <c r="BC701" s="30"/>
      <c r="BD701" s="10"/>
      <c r="BE701" s="10"/>
      <c r="BF701" s="10"/>
      <c r="BG701" s="10"/>
    </row>
    <row r="702" spans="7:59" ht="12.75">
      <c r="G702" s="2"/>
      <c r="I702" s="10"/>
      <c r="J702" s="10"/>
      <c r="K702" s="10"/>
      <c r="L702" s="10"/>
      <c r="M702" s="10"/>
      <c r="BB702" s="10"/>
      <c r="BC702" s="30"/>
      <c r="BD702" s="10"/>
      <c r="BE702" s="10"/>
      <c r="BF702" s="10"/>
      <c r="BG702" s="10"/>
    </row>
    <row r="703" spans="7:59" ht="12.75">
      <c r="G703" s="2"/>
      <c r="I703" s="10"/>
      <c r="J703" s="10"/>
      <c r="K703" s="10"/>
      <c r="L703" s="10"/>
      <c r="M703" s="10"/>
      <c r="BB703" s="10"/>
      <c r="BC703" s="30"/>
      <c r="BD703" s="10"/>
      <c r="BE703" s="10"/>
      <c r="BF703" s="10"/>
      <c r="BG703" s="10"/>
    </row>
    <row r="704" spans="7:59" ht="12.75">
      <c r="G704" s="2"/>
      <c r="I704" s="10"/>
      <c r="J704" s="10"/>
      <c r="K704" s="10"/>
      <c r="L704" s="10"/>
      <c r="M704" s="10"/>
      <c r="BB704" s="10"/>
      <c r="BC704" s="30"/>
      <c r="BD704" s="10"/>
      <c r="BE704" s="10"/>
      <c r="BF704" s="10"/>
      <c r="BG704" s="10"/>
    </row>
    <row r="705" spans="7:59" ht="12.75">
      <c r="G705" s="2"/>
      <c r="I705" s="10"/>
      <c r="J705" s="10"/>
      <c r="K705" s="10"/>
      <c r="L705" s="10"/>
      <c r="M705" s="10"/>
      <c r="BB705" s="10"/>
      <c r="BC705" s="30"/>
      <c r="BD705" s="10"/>
      <c r="BE705" s="10"/>
      <c r="BF705" s="10"/>
      <c r="BG705" s="10"/>
    </row>
    <row r="706" spans="7:59" ht="12.75">
      <c r="G706" s="2"/>
      <c r="I706" s="10"/>
      <c r="J706" s="10"/>
      <c r="K706" s="10"/>
      <c r="L706" s="10"/>
      <c r="M706" s="10"/>
      <c r="BB706" s="10"/>
      <c r="BC706" s="30"/>
      <c r="BD706" s="10"/>
      <c r="BE706" s="10"/>
      <c r="BF706" s="10"/>
      <c r="BG706" s="10"/>
    </row>
    <row r="707" spans="7:59" ht="12.75">
      <c r="G707" s="2"/>
      <c r="I707" s="10"/>
      <c r="J707" s="10"/>
      <c r="K707" s="10"/>
      <c r="L707" s="10"/>
      <c r="M707" s="10"/>
      <c r="BB707" s="10"/>
      <c r="BC707" s="30"/>
      <c r="BD707" s="10"/>
      <c r="BE707" s="10"/>
      <c r="BF707" s="10"/>
      <c r="BG707" s="10"/>
    </row>
    <row r="708" spans="7:59" ht="12.75">
      <c r="G708" s="2"/>
      <c r="I708" s="10"/>
      <c r="J708" s="10"/>
      <c r="K708" s="10"/>
      <c r="L708" s="10"/>
      <c r="M708" s="10"/>
      <c r="BB708" s="10"/>
      <c r="BC708" s="30"/>
      <c r="BD708" s="10"/>
      <c r="BE708" s="10"/>
      <c r="BF708" s="10"/>
      <c r="BG708" s="10"/>
    </row>
    <row r="709" spans="7:59" ht="12.75">
      <c r="G709" s="2"/>
      <c r="I709" s="10"/>
      <c r="J709" s="10"/>
      <c r="K709" s="10"/>
      <c r="L709" s="10"/>
      <c r="M709" s="10"/>
      <c r="BB709" s="10"/>
      <c r="BC709" s="30"/>
      <c r="BD709" s="10"/>
      <c r="BE709" s="10"/>
      <c r="BF709" s="10"/>
      <c r="BG709" s="10"/>
    </row>
    <row r="710" spans="7:59" ht="12.75">
      <c r="G710" s="2"/>
      <c r="I710" s="10"/>
      <c r="J710" s="10"/>
      <c r="K710" s="10"/>
      <c r="L710" s="10"/>
      <c r="M710" s="10"/>
      <c r="BB710" s="10"/>
      <c r="BC710" s="30"/>
      <c r="BD710" s="10"/>
      <c r="BE710" s="10"/>
      <c r="BF710" s="10"/>
      <c r="BG710" s="10"/>
    </row>
    <row r="711" spans="7:59" ht="12.75">
      <c r="G711" s="2"/>
      <c r="I711" s="10"/>
      <c r="J711" s="10"/>
      <c r="K711" s="10"/>
      <c r="L711" s="10"/>
      <c r="M711" s="10"/>
      <c r="BB711" s="10"/>
      <c r="BC711" s="30"/>
      <c r="BD711" s="10"/>
      <c r="BE711" s="10"/>
      <c r="BF711" s="10"/>
      <c r="BG711" s="10"/>
    </row>
    <row r="712" spans="7:59" ht="12.75">
      <c r="G712" s="2"/>
      <c r="I712" s="10"/>
      <c r="J712" s="10"/>
      <c r="K712" s="10"/>
      <c r="L712" s="10"/>
      <c r="M712" s="10"/>
      <c r="BB712" s="10"/>
      <c r="BC712" s="30"/>
      <c r="BD712" s="10"/>
      <c r="BE712" s="10"/>
      <c r="BF712" s="10"/>
      <c r="BG712" s="10"/>
    </row>
    <row r="713" spans="7:59" ht="12.75">
      <c r="G713" s="2"/>
      <c r="I713" s="10"/>
      <c r="J713" s="10"/>
      <c r="K713" s="10"/>
      <c r="L713" s="10"/>
      <c r="M713" s="10"/>
      <c r="BB713" s="10"/>
      <c r="BC713" s="30"/>
      <c r="BD713" s="10"/>
      <c r="BE713" s="10"/>
      <c r="BF713" s="10"/>
      <c r="BG713" s="10"/>
    </row>
    <row r="714" spans="7:59" ht="12.75">
      <c r="G714" s="2"/>
      <c r="I714" s="10"/>
      <c r="J714" s="10"/>
      <c r="K714" s="10"/>
      <c r="L714" s="10"/>
      <c r="M714" s="10"/>
      <c r="BB714" s="10"/>
      <c r="BC714" s="30"/>
      <c r="BD714" s="10"/>
      <c r="BE714" s="10"/>
      <c r="BF714" s="10"/>
      <c r="BG714" s="10"/>
    </row>
    <row r="715" spans="7:59" ht="12.75">
      <c r="G715" s="2"/>
      <c r="I715" s="10"/>
      <c r="J715" s="10"/>
      <c r="K715" s="10"/>
      <c r="L715" s="10"/>
      <c r="M715" s="10"/>
      <c r="BB715" s="10"/>
      <c r="BC715" s="30"/>
      <c r="BD715" s="10"/>
      <c r="BE715" s="10"/>
      <c r="BF715" s="10"/>
      <c r="BG715" s="10"/>
    </row>
    <row r="716" spans="7:59" ht="12.75">
      <c r="G716" s="2"/>
      <c r="I716" s="10"/>
      <c r="J716" s="10"/>
      <c r="K716" s="10"/>
      <c r="L716" s="10"/>
      <c r="M716" s="10"/>
      <c r="BB716" s="10"/>
      <c r="BC716" s="30"/>
      <c r="BD716" s="10"/>
      <c r="BE716" s="10"/>
      <c r="BF716" s="10"/>
      <c r="BG716" s="10"/>
    </row>
    <row r="717" spans="7:59" ht="12.75">
      <c r="G717" s="2"/>
      <c r="I717" s="10"/>
      <c r="J717" s="10"/>
      <c r="K717" s="10"/>
      <c r="L717" s="10"/>
      <c r="M717" s="10"/>
      <c r="BB717" s="10"/>
      <c r="BC717" s="30"/>
      <c r="BD717" s="10"/>
      <c r="BE717" s="10"/>
      <c r="BF717" s="10"/>
      <c r="BG717" s="10"/>
    </row>
    <row r="718" spans="7:59" ht="12.75">
      <c r="G718" s="2"/>
      <c r="I718" s="10"/>
      <c r="J718" s="10"/>
      <c r="K718" s="10"/>
      <c r="L718" s="10"/>
      <c r="M718" s="10"/>
      <c r="BB718" s="10"/>
      <c r="BC718" s="30"/>
      <c r="BD718" s="10"/>
      <c r="BE718" s="10"/>
      <c r="BF718" s="10"/>
      <c r="BG718" s="10"/>
    </row>
    <row r="719" spans="7:59" ht="12.75">
      <c r="G719" s="2"/>
      <c r="I719" s="10"/>
      <c r="J719" s="10"/>
      <c r="K719" s="10"/>
      <c r="L719" s="10"/>
      <c r="M719" s="10"/>
      <c r="BB719" s="10"/>
      <c r="BC719" s="30"/>
      <c r="BD719" s="10"/>
      <c r="BE719" s="10"/>
      <c r="BF719" s="10"/>
      <c r="BG719" s="10"/>
    </row>
    <row r="720" spans="7:59" ht="12.75">
      <c r="G720" s="2"/>
      <c r="I720" s="10"/>
      <c r="J720" s="10"/>
      <c r="K720" s="10"/>
      <c r="L720" s="10"/>
      <c r="M720" s="10"/>
      <c r="BB720" s="10"/>
      <c r="BC720" s="30"/>
      <c r="BD720" s="10"/>
      <c r="BE720" s="10"/>
      <c r="BF720" s="10"/>
      <c r="BG720" s="10"/>
    </row>
    <row r="721" spans="7:59" ht="12.75">
      <c r="G721" s="2"/>
      <c r="I721" s="10"/>
      <c r="J721" s="10"/>
      <c r="K721" s="10"/>
      <c r="L721" s="10"/>
      <c r="M721" s="10"/>
      <c r="BB721" s="10"/>
      <c r="BC721" s="30"/>
      <c r="BD721" s="10"/>
      <c r="BE721" s="10"/>
      <c r="BF721" s="10"/>
      <c r="BG721" s="10"/>
    </row>
    <row r="722" spans="7:59" ht="12.75">
      <c r="G722" s="2"/>
      <c r="I722" s="10"/>
      <c r="J722" s="10"/>
      <c r="K722" s="10"/>
      <c r="L722" s="10"/>
      <c r="M722" s="10"/>
      <c r="BB722" s="10"/>
      <c r="BC722" s="30"/>
      <c r="BD722" s="10"/>
      <c r="BE722" s="10"/>
      <c r="BF722" s="10"/>
      <c r="BG722" s="10"/>
    </row>
    <row r="723" spans="7:59" ht="12.75">
      <c r="G723" s="2"/>
      <c r="I723" s="10"/>
      <c r="J723" s="10"/>
      <c r="K723" s="10"/>
      <c r="L723" s="10"/>
      <c r="M723" s="10"/>
      <c r="BB723" s="10"/>
      <c r="BC723" s="30"/>
      <c r="BD723" s="10"/>
      <c r="BE723" s="10"/>
      <c r="BF723" s="10"/>
      <c r="BG723" s="10"/>
    </row>
    <row r="724" spans="7:59" ht="12.75">
      <c r="G724" s="2"/>
      <c r="I724" s="10"/>
      <c r="J724" s="10"/>
      <c r="K724" s="10"/>
      <c r="L724" s="10"/>
      <c r="M724" s="10"/>
      <c r="BB724" s="10"/>
      <c r="BC724" s="30"/>
      <c r="BD724" s="10"/>
      <c r="BE724" s="10"/>
      <c r="BF724" s="10"/>
      <c r="BG724" s="10"/>
    </row>
    <row r="725" spans="7:59" ht="12.75">
      <c r="G725" s="2"/>
      <c r="I725" s="10"/>
      <c r="J725" s="10"/>
      <c r="K725" s="10"/>
      <c r="L725" s="10"/>
      <c r="M725" s="10"/>
      <c r="BB725" s="10"/>
      <c r="BC725" s="30"/>
      <c r="BD725" s="10"/>
      <c r="BE725" s="10"/>
      <c r="BF725" s="10"/>
      <c r="BG725" s="10"/>
    </row>
    <row r="726" spans="7:59" ht="12.75">
      <c r="G726" s="2"/>
      <c r="I726" s="10"/>
      <c r="J726" s="10"/>
      <c r="K726" s="10"/>
      <c r="L726" s="10"/>
      <c r="M726" s="10"/>
      <c r="BB726" s="10"/>
      <c r="BC726" s="30"/>
      <c r="BD726" s="10"/>
      <c r="BE726" s="10"/>
      <c r="BF726" s="10"/>
      <c r="BG726" s="10"/>
    </row>
    <row r="727" spans="7:59" ht="12.75">
      <c r="G727" s="2"/>
      <c r="I727" s="10"/>
      <c r="J727" s="10"/>
      <c r="K727" s="10"/>
      <c r="L727" s="10"/>
      <c r="M727" s="10"/>
      <c r="BB727" s="10"/>
      <c r="BC727" s="30"/>
      <c r="BD727" s="10"/>
      <c r="BE727" s="10"/>
      <c r="BF727" s="10"/>
      <c r="BG727" s="10"/>
    </row>
    <row r="728" spans="7:59" ht="12.75">
      <c r="G728" s="2"/>
      <c r="I728" s="10"/>
      <c r="J728" s="10"/>
      <c r="K728" s="10"/>
      <c r="L728" s="10"/>
      <c r="M728" s="10"/>
      <c r="BB728" s="10"/>
      <c r="BC728" s="30"/>
      <c r="BD728" s="10"/>
      <c r="BE728" s="10"/>
      <c r="BF728" s="10"/>
      <c r="BG728" s="10"/>
    </row>
    <row r="729" spans="7:59" ht="12.75">
      <c r="G729" s="2"/>
      <c r="I729" s="10"/>
      <c r="J729" s="10"/>
      <c r="K729" s="10"/>
      <c r="L729" s="10"/>
      <c r="M729" s="10"/>
      <c r="BB729" s="10"/>
      <c r="BC729" s="30"/>
      <c r="BD729" s="10"/>
      <c r="BE729" s="10"/>
      <c r="BF729" s="10"/>
      <c r="BG729" s="10"/>
    </row>
    <row r="730" spans="7:59" ht="12.75">
      <c r="G730" s="2"/>
      <c r="I730" s="10"/>
      <c r="J730" s="10"/>
      <c r="K730" s="10"/>
      <c r="L730" s="10"/>
      <c r="M730" s="10"/>
      <c r="BB730" s="10"/>
      <c r="BC730" s="30"/>
      <c r="BD730" s="10"/>
      <c r="BE730" s="10"/>
      <c r="BF730" s="10"/>
      <c r="BG730" s="10"/>
    </row>
    <row r="731" spans="7:59" ht="12.75">
      <c r="G731" s="2"/>
      <c r="I731" s="10"/>
      <c r="J731" s="10"/>
      <c r="K731" s="10"/>
      <c r="L731" s="10"/>
      <c r="M731" s="10"/>
      <c r="BB731" s="10"/>
      <c r="BC731" s="30"/>
      <c r="BD731" s="10"/>
      <c r="BE731" s="10"/>
      <c r="BF731" s="10"/>
      <c r="BG731" s="10"/>
    </row>
    <row r="732" spans="7:59" ht="12.75">
      <c r="G732" s="2"/>
      <c r="I732" s="10"/>
      <c r="J732" s="10"/>
      <c r="K732" s="10"/>
      <c r="L732" s="10"/>
      <c r="M732" s="10"/>
      <c r="BB732" s="10"/>
      <c r="BC732" s="30"/>
      <c r="BD732" s="10"/>
      <c r="BE732" s="10"/>
      <c r="BF732" s="10"/>
      <c r="BG732" s="10"/>
    </row>
    <row r="733" spans="7:59" ht="12.75">
      <c r="G733" s="2"/>
      <c r="I733" s="10"/>
      <c r="J733" s="10"/>
      <c r="K733" s="10"/>
      <c r="L733" s="10"/>
      <c r="M733" s="10"/>
      <c r="BB733" s="10"/>
      <c r="BC733" s="30"/>
      <c r="BD733" s="10"/>
      <c r="BE733" s="10"/>
      <c r="BF733" s="10"/>
      <c r="BG733" s="10"/>
    </row>
    <row r="734" spans="7:59" ht="12.75">
      <c r="G734" s="2"/>
      <c r="I734" s="10"/>
      <c r="J734" s="10"/>
      <c r="K734" s="10"/>
      <c r="L734" s="10"/>
      <c r="M734" s="10"/>
      <c r="BB734" s="10"/>
      <c r="BC734" s="30"/>
      <c r="BD734" s="10"/>
      <c r="BE734" s="10"/>
      <c r="BF734" s="10"/>
      <c r="BG734" s="10"/>
    </row>
    <row r="735" spans="7:59" ht="12.75">
      <c r="G735" s="2"/>
      <c r="I735" s="10"/>
      <c r="J735" s="10"/>
      <c r="K735" s="10"/>
      <c r="L735" s="10"/>
      <c r="M735" s="10"/>
      <c r="BB735" s="10"/>
      <c r="BC735" s="30"/>
      <c r="BD735" s="10"/>
      <c r="BE735" s="10"/>
      <c r="BF735" s="10"/>
      <c r="BG735" s="10"/>
    </row>
    <row r="736" spans="7:59" ht="12.75">
      <c r="G736" s="2"/>
      <c r="I736" s="10"/>
      <c r="J736" s="10"/>
      <c r="K736" s="10"/>
      <c r="L736" s="10"/>
      <c r="M736" s="10"/>
      <c r="BB736" s="10"/>
      <c r="BC736" s="30"/>
      <c r="BD736" s="10"/>
      <c r="BE736" s="10"/>
      <c r="BF736" s="10"/>
      <c r="BG736" s="10"/>
    </row>
    <row r="737" spans="7:59" ht="12.75">
      <c r="G737" s="2"/>
      <c r="I737" s="10"/>
      <c r="J737" s="10"/>
      <c r="K737" s="10"/>
      <c r="L737" s="10"/>
      <c r="M737" s="10"/>
      <c r="BB737" s="10"/>
      <c r="BC737" s="30"/>
      <c r="BD737" s="10"/>
      <c r="BE737" s="10"/>
      <c r="BF737" s="10"/>
      <c r="BG737" s="10"/>
    </row>
    <row r="738" spans="7:59" ht="12.75">
      <c r="G738" s="2"/>
      <c r="I738" s="10"/>
      <c r="J738" s="10"/>
      <c r="K738" s="10"/>
      <c r="L738" s="10"/>
      <c r="M738" s="10"/>
      <c r="BB738" s="10"/>
      <c r="BC738" s="30"/>
      <c r="BD738" s="10"/>
      <c r="BE738" s="10"/>
      <c r="BF738" s="10"/>
      <c r="BG738" s="10"/>
    </row>
    <row r="739" spans="7:59" ht="12.75">
      <c r="G739" s="2"/>
      <c r="I739" s="10"/>
      <c r="J739" s="10"/>
      <c r="K739" s="10"/>
      <c r="L739" s="10"/>
      <c r="M739" s="10"/>
      <c r="BB739" s="10"/>
      <c r="BC739" s="30"/>
      <c r="BD739" s="10"/>
      <c r="BE739" s="10"/>
      <c r="BF739" s="10"/>
      <c r="BG739" s="10"/>
    </row>
    <row r="740" spans="7:59" ht="12.75">
      <c r="G740" s="2"/>
      <c r="I740" s="10"/>
      <c r="J740" s="10"/>
      <c r="K740" s="10"/>
      <c r="L740" s="10"/>
      <c r="M740" s="10"/>
      <c r="BB740" s="10"/>
      <c r="BC740" s="30"/>
      <c r="BD740" s="10"/>
      <c r="BE740" s="10"/>
      <c r="BF740" s="10"/>
      <c r="BG740" s="10"/>
    </row>
    <row r="741" spans="7:59" ht="12.75">
      <c r="G741" s="2"/>
      <c r="I741" s="10"/>
      <c r="J741" s="10"/>
      <c r="K741" s="10"/>
      <c r="L741" s="10"/>
      <c r="M741" s="10"/>
      <c r="BB741" s="10"/>
      <c r="BC741" s="30"/>
      <c r="BD741" s="10"/>
      <c r="BE741" s="10"/>
      <c r="BF741" s="10"/>
      <c r="BG741" s="10"/>
    </row>
    <row r="742" spans="7:59" ht="12.75">
      <c r="G742" s="2"/>
      <c r="I742" s="10"/>
      <c r="J742" s="10"/>
      <c r="K742" s="10"/>
      <c r="L742" s="10"/>
      <c r="M742" s="10"/>
      <c r="BB742" s="10"/>
      <c r="BC742" s="30"/>
      <c r="BD742" s="10"/>
      <c r="BE742" s="10"/>
      <c r="BF742" s="10"/>
      <c r="BG742" s="10"/>
    </row>
    <row r="743" spans="7:59" ht="12.75">
      <c r="G743" s="2"/>
      <c r="I743" s="10"/>
      <c r="J743" s="10"/>
      <c r="K743" s="10"/>
      <c r="L743" s="10"/>
      <c r="M743" s="10"/>
      <c r="BB743" s="10"/>
      <c r="BC743" s="30"/>
      <c r="BD743" s="10"/>
      <c r="BE743" s="10"/>
      <c r="BF743" s="10"/>
      <c r="BG743" s="10"/>
    </row>
    <row r="744" spans="7:59" ht="12.75">
      <c r="G744" s="2"/>
      <c r="I744" s="10"/>
      <c r="J744" s="10"/>
      <c r="K744" s="10"/>
      <c r="L744" s="10"/>
      <c r="M744" s="10"/>
      <c r="BB744" s="10"/>
      <c r="BC744" s="30"/>
      <c r="BD744" s="10"/>
      <c r="BE744" s="10"/>
      <c r="BF744" s="10"/>
      <c r="BG744" s="10"/>
    </row>
    <row r="745" spans="7:59" ht="12.75">
      <c r="G745" s="2"/>
      <c r="I745" s="10"/>
      <c r="J745" s="10"/>
      <c r="K745" s="10"/>
      <c r="L745" s="10"/>
      <c r="M745" s="10"/>
      <c r="BB745" s="10"/>
      <c r="BC745" s="30"/>
      <c r="BD745" s="10"/>
      <c r="BE745" s="10"/>
      <c r="BF745" s="10"/>
      <c r="BG745" s="10"/>
    </row>
    <row r="746" spans="7:59" ht="12.75">
      <c r="G746" s="2"/>
      <c r="I746" s="10"/>
      <c r="J746" s="10"/>
      <c r="K746" s="10"/>
      <c r="L746" s="10"/>
      <c r="M746" s="10"/>
      <c r="BB746" s="10"/>
      <c r="BC746" s="30"/>
      <c r="BD746" s="10"/>
      <c r="BE746" s="10"/>
      <c r="BF746" s="10"/>
      <c r="BG746" s="10"/>
    </row>
    <row r="747" spans="7:59" ht="12.75">
      <c r="G747" s="2"/>
      <c r="I747" s="10"/>
      <c r="J747" s="10"/>
      <c r="K747" s="10"/>
      <c r="L747" s="10"/>
      <c r="M747" s="10"/>
      <c r="BB747" s="10"/>
      <c r="BC747" s="30"/>
      <c r="BD747" s="10"/>
      <c r="BE747" s="10"/>
      <c r="BF747" s="10"/>
      <c r="BG747" s="10"/>
    </row>
    <row r="748" spans="7:59" ht="12.75">
      <c r="G748" s="2"/>
      <c r="I748" s="10"/>
      <c r="J748" s="10"/>
      <c r="K748" s="10"/>
      <c r="L748" s="10"/>
      <c r="M748" s="10"/>
      <c r="BB748" s="10"/>
      <c r="BC748" s="30"/>
      <c r="BD748" s="10"/>
      <c r="BE748" s="10"/>
      <c r="BF748" s="10"/>
      <c r="BG748" s="10"/>
    </row>
    <row r="749" spans="7:59" ht="12.75">
      <c r="G749" s="2"/>
      <c r="I749" s="10"/>
      <c r="J749" s="10"/>
      <c r="K749" s="10"/>
      <c r="L749" s="10"/>
      <c r="M749" s="10"/>
      <c r="BB749" s="10"/>
      <c r="BC749" s="30"/>
      <c r="BD749" s="10"/>
      <c r="BE749" s="10"/>
      <c r="BF749" s="10"/>
      <c r="BG749" s="10"/>
    </row>
    <row r="750" spans="7:59" ht="12.75">
      <c r="G750" s="2"/>
      <c r="I750" s="10"/>
      <c r="J750" s="10"/>
      <c r="K750" s="10"/>
      <c r="L750" s="10"/>
      <c r="M750" s="10"/>
      <c r="BB750" s="10"/>
      <c r="BC750" s="30"/>
      <c r="BD750" s="10"/>
      <c r="BE750" s="10"/>
      <c r="BF750" s="10"/>
      <c r="BG750" s="10"/>
    </row>
    <row r="751" spans="7:59" ht="12.75">
      <c r="G751" s="2"/>
      <c r="I751" s="10"/>
      <c r="J751" s="10"/>
      <c r="K751" s="10"/>
      <c r="L751" s="10"/>
      <c r="M751" s="10"/>
      <c r="BB751" s="10"/>
      <c r="BC751" s="30"/>
      <c r="BD751" s="10"/>
      <c r="BE751" s="10"/>
      <c r="BF751" s="10"/>
      <c r="BG751" s="10"/>
    </row>
    <row r="752" spans="7:59" ht="12.75">
      <c r="G752" s="2"/>
      <c r="I752" s="10"/>
      <c r="J752" s="10"/>
      <c r="K752" s="10"/>
      <c r="L752" s="10"/>
      <c r="M752" s="10"/>
      <c r="BB752" s="10"/>
      <c r="BC752" s="30"/>
      <c r="BD752" s="10"/>
      <c r="BE752" s="10"/>
      <c r="BF752" s="10"/>
      <c r="BG752" s="10"/>
    </row>
    <row r="753" spans="7:59" ht="12.75">
      <c r="G753" s="2"/>
      <c r="I753" s="10"/>
      <c r="J753" s="10"/>
      <c r="K753" s="10"/>
      <c r="L753" s="10"/>
      <c r="M753" s="10"/>
      <c r="BB753" s="10"/>
      <c r="BC753" s="30"/>
      <c r="BD753" s="10"/>
      <c r="BE753" s="10"/>
      <c r="BF753" s="10"/>
      <c r="BG753" s="10"/>
    </row>
    <row r="754" spans="7:59" ht="12.75">
      <c r="G754" s="2"/>
      <c r="I754" s="10"/>
      <c r="J754" s="10"/>
      <c r="K754" s="10"/>
      <c r="L754" s="10"/>
      <c r="M754" s="10"/>
      <c r="BB754" s="10"/>
      <c r="BC754" s="30"/>
      <c r="BD754" s="10"/>
      <c r="BE754" s="10"/>
      <c r="BF754" s="10"/>
      <c r="BG754" s="10"/>
    </row>
    <row r="755" spans="7:59" ht="12.75">
      <c r="G755" s="2"/>
      <c r="I755" s="10"/>
      <c r="J755" s="10"/>
      <c r="K755" s="10"/>
      <c r="L755" s="10"/>
      <c r="M755" s="10"/>
      <c r="BB755" s="10"/>
      <c r="BC755" s="30"/>
      <c r="BD755" s="10"/>
      <c r="BE755" s="10"/>
      <c r="BF755" s="10"/>
      <c r="BG755" s="10"/>
    </row>
    <row r="756" spans="7:59" ht="12.75">
      <c r="G756" s="2"/>
      <c r="I756" s="10"/>
      <c r="J756" s="10"/>
      <c r="K756" s="10"/>
      <c r="L756" s="10"/>
      <c r="M756" s="10"/>
      <c r="BB756" s="10"/>
      <c r="BC756" s="30"/>
      <c r="BD756" s="10"/>
      <c r="BE756" s="10"/>
      <c r="BF756" s="10"/>
      <c r="BG756" s="10"/>
    </row>
    <row r="757" spans="7:59" ht="12.75">
      <c r="G757" s="2"/>
      <c r="I757" s="10"/>
      <c r="J757" s="10"/>
      <c r="K757" s="10"/>
      <c r="L757" s="10"/>
      <c r="M757" s="10"/>
      <c r="BB757" s="10"/>
      <c r="BC757" s="30"/>
      <c r="BD757" s="10"/>
      <c r="BE757" s="10"/>
      <c r="BF757" s="10"/>
      <c r="BG757" s="10"/>
    </row>
    <row r="758" spans="7:59" ht="12.75">
      <c r="G758" s="2"/>
      <c r="I758" s="10"/>
      <c r="J758" s="10"/>
      <c r="K758" s="10"/>
      <c r="L758" s="10"/>
      <c r="M758" s="10"/>
      <c r="BB758" s="10"/>
      <c r="BC758" s="30"/>
      <c r="BD758" s="10"/>
      <c r="BE758" s="10"/>
      <c r="BF758" s="10"/>
      <c r="BG758" s="10"/>
    </row>
    <row r="759" spans="7:59" ht="12.75">
      <c r="G759" s="2"/>
      <c r="I759" s="10"/>
      <c r="J759" s="10"/>
      <c r="K759" s="10"/>
      <c r="L759" s="10"/>
      <c r="M759" s="10"/>
      <c r="BB759" s="10"/>
      <c r="BC759" s="30"/>
      <c r="BD759" s="10"/>
      <c r="BE759" s="10"/>
      <c r="BF759" s="10"/>
      <c r="BG759" s="10"/>
    </row>
    <row r="760" spans="7:59" ht="12.75">
      <c r="G760" s="2"/>
      <c r="I760" s="10"/>
      <c r="J760" s="10"/>
      <c r="K760" s="10"/>
      <c r="L760" s="10"/>
      <c r="M760" s="10"/>
      <c r="BB760" s="10"/>
      <c r="BC760" s="30"/>
      <c r="BD760" s="10"/>
      <c r="BE760" s="10"/>
      <c r="BF760" s="10"/>
      <c r="BG760" s="10"/>
    </row>
    <row r="761" spans="7:59" ht="12.75">
      <c r="G761" s="2"/>
      <c r="I761" s="10"/>
      <c r="J761" s="10"/>
      <c r="K761" s="10"/>
      <c r="L761" s="10"/>
      <c r="M761" s="10"/>
      <c r="BB761" s="10"/>
      <c r="BC761" s="30"/>
      <c r="BD761" s="10"/>
      <c r="BE761" s="10"/>
      <c r="BF761" s="10"/>
      <c r="BG761" s="10"/>
    </row>
    <row r="762" spans="7:59" ht="12.75">
      <c r="G762" s="2"/>
      <c r="I762" s="10"/>
      <c r="J762" s="10"/>
      <c r="K762" s="10"/>
      <c r="L762" s="10"/>
      <c r="M762" s="10"/>
      <c r="BB762" s="10"/>
      <c r="BC762" s="30"/>
      <c r="BD762" s="10"/>
      <c r="BE762" s="10"/>
      <c r="BF762" s="10"/>
      <c r="BG762" s="10"/>
    </row>
    <row r="763" spans="7:59" ht="12.75">
      <c r="G763" s="2"/>
      <c r="I763" s="10"/>
      <c r="J763" s="10"/>
      <c r="K763" s="10"/>
      <c r="L763" s="10"/>
      <c r="M763" s="10"/>
      <c r="BB763" s="10"/>
      <c r="BC763" s="30"/>
      <c r="BD763" s="10"/>
      <c r="BE763" s="10"/>
      <c r="BF763" s="10"/>
      <c r="BG763" s="10"/>
    </row>
    <row r="764" spans="7:59" ht="12.75">
      <c r="G764" s="2"/>
      <c r="I764" s="10"/>
      <c r="J764" s="10"/>
      <c r="K764" s="10"/>
      <c r="L764" s="10"/>
      <c r="M764" s="10"/>
      <c r="BB764" s="10"/>
      <c r="BC764" s="30"/>
      <c r="BD764" s="10"/>
      <c r="BE764" s="10"/>
      <c r="BF764" s="10"/>
      <c r="BG764" s="10"/>
    </row>
    <row r="765" spans="7:59" ht="12.75">
      <c r="G765" s="2"/>
      <c r="I765" s="10"/>
      <c r="J765" s="10"/>
      <c r="K765" s="10"/>
      <c r="L765" s="10"/>
      <c r="M765" s="10"/>
      <c r="BB765" s="10"/>
      <c r="BC765" s="30"/>
      <c r="BD765" s="10"/>
      <c r="BE765" s="10"/>
      <c r="BF765" s="10"/>
      <c r="BG765" s="10"/>
    </row>
    <row r="766" spans="7:59" ht="12.75">
      <c r="G766" s="2"/>
      <c r="I766" s="10"/>
      <c r="J766" s="10"/>
      <c r="K766" s="10"/>
      <c r="L766" s="10"/>
      <c r="M766" s="10"/>
      <c r="BB766" s="10"/>
      <c r="BC766" s="30"/>
      <c r="BD766" s="10"/>
      <c r="BE766" s="10"/>
      <c r="BF766" s="10"/>
      <c r="BG766" s="10"/>
    </row>
    <row r="767" spans="7:59" ht="12.75">
      <c r="G767" s="2"/>
      <c r="I767" s="10"/>
      <c r="J767" s="10"/>
      <c r="K767" s="10"/>
      <c r="L767" s="10"/>
      <c r="M767" s="10"/>
      <c r="BB767" s="10"/>
      <c r="BC767" s="30"/>
      <c r="BD767" s="10"/>
      <c r="BE767" s="10"/>
      <c r="BF767" s="10"/>
      <c r="BG767" s="10"/>
    </row>
    <row r="768" spans="7:59" ht="12.75">
      <c r="G768" s="2"/>
      <c r="I768" s="10"/>
      <c r="J768" s="10"/>
      <c r="K768" s="10"/>
      <c r="L768" s="10"/>
      <c r="M768" s="10"/>
      <c r="BB768" s="10"/>
      <c r="BC768" s="30"/>
      <c r="BD768" s="10"/>
      <c r="BE768" s="10"/>
      <c r="BF768" s="10"/>
      <c r="BG768" s="10"/>
    </row>
    <row r="769" spans="7:59" ht="12.75">
      <c r="G769" s="2"/>
      <c r="I769" s="10"/>
      <c r="J769" s="10"/>
      <c r="K769" s="10"/>
      <c r="L769" s="10"/>
      <c r="M769" s="10"/>
      <c r="BB769" s="10"/>
      <c r="BC769" s="30"/>
      <c r="BD769" s="10"/>
      <c r="BE769" s="10"/>
      <c r="BF769" s="10"/>
      <c r="BG769" s="10"/>
    </row>
    <row r="770" spans="7:59" ht="12.75">
      <c r="G770" s="2"/>
      <c r="I770" s="10"/>
      <c r="J770" s="10"/>
      <c r="K770" s="10"/>
      <c r="L770" s="10"/>
      <c r="M770" s="10"/>
      <c r="BB770" s="10"/>
      <c r="BC770" s="30"/>
      <c r="BD770" s="10"/>
      <c r="BE770" s="10"/>
      <c r="BF770" s="10"/>
      <c r="BG770" s="10"/>
    </row>
    <row r="771" spans="7:59" ht="12.75">
      <c r="G771" s="2"/>
      <c r="I771" s="10"/>
      <c r="J771" s="10"/>
      <c r="K771" s="10"/>
      <c r="L771" s="10"/>
      <c r="M771" s="10"/>
      <c r="BB771" s="10"/>
      <c r="BC771" s="30"/>
      <c r="BD771" s="10"/>
      <c r="BE771" s="10"/>
      <c r="BF771" s="10"/>
      <c r="BG771" s="10"/>
    </row>
    <row r="772" spans="7:59" ht="12.75">
      <c r="G772" s="2"/>
      <c r="I772" s="10"/>
      <c r="J772" s="10"/>
      <c r="K772" s="10"/>
      <c r="L772" s="10"/>
      <c r="M772" s="10"/>
      <c r="BB772" s="10"/>
      <c r="BC772" s="30"/>
      <c r="BD772" s="10"/>
      <c r="BE772" s="10"/>
      <c r="BF772" s="10"/>
      <c r="BG772" s="10"/>
    </row>
    <row r="773" spans="7:59" ht="12.75">
      <c r="G773" s="2"/>
      <c r="I773" s="10"/>
      <c r="J773" s="10"/>
      <c r="K773" s="10"/>
      <c r="L773" s="10"/>
      <c r="M773" s="10"/>
      <c r="BB773" s="10"/>
      <c r="BC773" s="30"/>
      <c r="BD773" s="10"/>
      <c r="BE773" s="10"/>
      <c r="BF773" s="10"/>
      <c r="BG773" s="10"/>
    </row>
    <row r="774" spans="7:59" ht="12.75">
      <c r="G774" s="2"/>
      <c r="I774" s="10"/>
      <c r="J774" s="10"/>
      <c r="K774" s="10"/>
      <c r="L774" s="10"/>
      <c r="M774" s="10"/>
      <c r="BB774" s="10"/>
      <c r="BC774" s="30"/>
      <c r="BD774" s="10"/>
      <c r="BE774" s="10"/>
      <c r="BF774" s="10"/>
      <c r="BG774" s="10"/>
    </row>
    <row r="775" spans="7:59" ht="12.75">
      <c r="G775" s="2"/>
      <c r="I775" s="10"/>
      <c r="J775" s="10"/>
      <c r="K775" s="10"/>
      <c r="L775" s="10"/>
      <c r="M775" s="10"/>
      <c r="BB775" s="10"/>
      <c r="BC775" s="30"/>
      <c r="BD775" s="10"/>
      <c r="BE775" s="10"/>
      <c r="BF775" s="10"/>
      <c r="BG775" s="10"/>
    </row>
    <row r="776" spans="7:59" ht="12.75">
      <c r="G776" s="2"/>
      <c r="I776" s="10"/>
      <c r="J776" s="10"/>
      <c r="K776" s="10"/>
      <c r="L776" s="10"/>
      <c r="M776" s="10"/>
      <c r="BB776" s="10"/>
      <c r="BC776" s="30"/>
      <c r="BD776" s="10"/>
      <c r="BE776" s="10"/>
      <c r="BF776" s="10"/>
      <c r="BG776" s="10"/>
    </row>
    <row r="777" spans="7:59" ht="12.75">
      <c r="G777" s="2"/>
      <c r="I777" s="10"/>
      <c r="J777" s="10"/>
      <c r="K777" s="10"/>
      <c r="L777" s="10"/>
      <c r="M777" s="10"/>
      <c r="BB777" s="10"/>
      <c r="BC777" s="30"/>
      <c r="BD777" s="10"/>
      <c r="BE777" s="10"/>
      <c r="BF777" s="10"/>
      <c r="BG777" s="10"/>
    </row>
    <row r="778" spans="7:59" ht="12.75">
      <c r="G778" s="2"/>
      <c r="I778" s="10"/>
      <c r="J778" s="10"/>
      <c r="K778" s="10"/>
      <c r="L778" s="10"/>
      <c r="M778" s="10"/>
      <c r="BB778" s="10"/>
      <c r="BC778" s="30"/>
      <c r="BD778" s="10"/>
      <c r="BE778" s="10"/>
      <c r="BF778" s="10"/>
      <c r="BG778" s="10"/>
    </row>
    <row r="779" spans="7:59" ht="12.75">
      <c r="G779" s="2"/>
      <c r="I779" s="10"/>
      <c r="J779" s="10"/>
      <c r="K779" s="10"/>
      <c r="L779" s="10"/>
      <c r="M779" s="10"/>
      <c r="BB779" s="10"/>
      <c r="BC779" s="30"/>
      <c r="BD779" s="10"/>
      <c r="BE779" s="10"/>
      <c r="BF779" s="10"/>
      <c r="BG779" s="10"/>
    </row>
    <row r="780" spans="7:59" ht="12.75">
      <c r="G780" s="2"/>
      <c r="I780" s="10"/>
      <c r="J780" s="10"/>
      <c r="K780" s="10"/>
      <c r="L780" s="10"/>
      <c r="M780" s="10"/>
      <c r="BB780" s="10"/>
      <c r="BC780" s="30"/>
      <c r="BD780" s="10"/>
      <c r="BE780" s="10"/>
      <c r="BF780" s="10"/>
      <c r="BG780" s="10"/>
    </row>
    <row r="781" spans="7:59" ht="12.75">
      <c r="G781" s="2"/>
      <c r="I781" s="10"/>
      <c r="J781" s="10"/>
      <c r="K781" s="10"/>
      <c r="L781" s="10"/>
      <c r="M781" s="10"/>
      <c r="BB781" s="10"/>
      <c r="BC781" s="30"/>
      <c r="BD781" s="10"/>
      <c r="BE781" s="10"/>
      <c r="BF781" s="10"/>
      <c r="BG781" s="10"/>
    </row>
    <row r="782" spans="7:59" ht="12.75">
      <c r="G782" s="2"/>
      <c r="I782" s="10"/>
      <c r="J782" s="10"/>
      <c r="K782" s="10"/>
      <c r="L782" s="10"/>
      <c r="M782" s="10"/>
      <c r="BB782" s="10"/>
      <c r="BC782" s="30"/>
      <c r="BD782" s="10"/>
      <c r="BE782" s="10"/>
      <c r="BF782" s="10"/>
      <c r="BG782" s="10"/>
    </row>
    <row r="783" spans="7:59" ht="12.75">
      <c r="G783" s="2"/>
      <c r="I783" s="10"/>
      <c r="J783" s="10"/>
      <c r="K783" s="10"/>
      <c r="L783" s="10"/>
      <c r="M783" s="10"/>
      <c r="BB783" s="10"/>
      <c r="BC783" s="30"/>
      <c r="BD783" s="10"/>
      <c r="BE783" s="10"/>
      <c r="BF783" s="10"/>
      <c r="BG783" s="10"/>
    </row>
    <row r="784" spans="7:59" ht="12.75">
      <c r="G784" s="2"/>
      <c r="I784" s="10"/>
      <c r="J784" s="10"/>
      <c r="K784" s="10"/>
      <c r="L784" s="10"/>
      <c r="M784" s="10"/>
      <c r="BB784" s="10"/>
      <c r="BC784" s="30"/>
      <c r="BD784" s="10"/>
      <c r="BE784" s="10"/>
      <c r="BF784" s="10"/>
      <c r="BG784" s="10"/>
    </row>
    <row r="785" spans="7:59" ht="12.75">
      <c r="G785" s="2"/>
      <c r="I785" s="10"/>
      <c r="J785" s="10"/>
      <c r="K785" s="10"/>
      <c r="L785" s="10"/>
      <c r="M785" s="10"/>
      <c r="BB785" s="10"/>
      <c r="BC785" s="30"/>
      <c r="BD785" s="10"/>
      <c r="BE785" s="10"/>
      <c r="BF785" s="10"/>
      <c r="BG785" s="10"/>
    </row>
    <row r="786" spans="7:59" ht="12.75">
      <c r="G786" s="2"/>
      <c r="I786" s="10"/>
      <c r="J786" s="10"/>
      <c r="K786" s="10"/>
      <c r="L786" s="10"/>
      <c r="M786" s="10"/>
      <c r="BB786" s="10"/>
      <c r="BC786" s="30"/>
      <c r="BD786" s="10"/>
      <c r="BE786" s="10"/>
      <c r="BF786" s="10"/>
      <c r="BG786" s="10"/>
    </row>
    <row r="787" spans="7:59" ht="12.75">
      <c r="G787" s="2"/>
      <c r="I787" s="10"/>
      <c r="J787" s="10"/>
      <c r="K787" s="10"/>
      <c r="L787" s="10"/>
      <c r="M787" s="10"/>
      <c r="BB787" s="10"/>
      <c r="BC787" s="30"/>
      <c r="BD787" s="10"/>
      <c r="BE787" s="10"/>
      <c r="BF787" s="10"/>
      <c r="BG787" s="10"/>
    </row>
    <row r="788" spans="7:59" ht="12.75">
      <c r="G788" s="2"/>
      <c r="I788" s="10"/>
      <c r="J788" s="10"/>
      <c r="K788" s="10"/>
      <c r="L788" s="10"/>
      <c r="M788" s="10"/>
      <c r="BB788" s="10"/>
      <c r="BC788" s="30"/>
      <c r="BD788" s="10"/>
      <c r="BE788" s="10"/>
      <c r="BF788" s="10"/>
      <c r="BG788" s="10"/>
    </row>
    <row r="789" spans="7:59" ht="12.75">
      <c r="G789" s="2"/>
      <c r="I789" s="10"/>
      <c r="J789" s="10"/>
      <c r="K789" s="10"/>
      <c r="L789" s="10"/>
      <c r="M789" s="10"/>
      <c r="BB789" s="10"/>
      <c r="BC789" s="30"/>
      <c r="BD789" s="10"/>
      <c r="BE789" s="10"/>
      <c r="BF789" s="10"/>
      <c r="BG789" s="10"/>
    </row>
    <row r="790" spans="7:59" ht="12.75">
      <c r="G790" s="2"/>
      <c r="I790" s="10"/>
      <c r="J790" s="10"/>
      <c r="K790" s="10"/>
      <c r="L790" s="10"/>
      <c r="M790" s="10"/>
      <c r="BB790" s="10"/>
      <c r="BC790" s="30"/>
      <c r="BD790" s="10"/>
      <c r="BE790" s="10"/>
      <c r="BF790" s="10"/>
      <c r="BG790" s="10"/>
    </row>
    <row r="791" spans="7:59" ht="12.75">
      <c r="G791" s="2"/>
      <c r="I791" s="10"/>
      <c r="J791" s="10"/>
      <c r="K791" s="10"/>
      <c r="L791" s="10"/>
      <c r="M791" s="10"/>
      <c r="BB791" s="10"/>
      <c r="BC791" s="30"/>
      <c r="BD791" s="10"/>
      <c r="BE791" s="10"/>
      <c r="BF791" s="10"/>
      <c r="BG791" s="10"/>
    </row>
    <row r="792" spans="7:59" ht="12.75">
      <c r="G792" s="2"/>
      <c r="I792" s="10"/>
      <c r="J792" s="10"/>
      <c r="K792" s="10"/>
      <c r="L792" s="10"/>
      <c r="M792" s="10"/>
      <c r="BB792" s="10"/>
      <c r="BC792" s="30"/>
      <c r="BD792" s="10"/>
      <c r="BE792" s="10"/>
      <c r="BF792" s="10"/>
      <c r="BG792" s="10"/>
    </row>
    <row r="793" spans="7:59" ht="12.75">
      <c r="G793" s="2"/>
      <c r="I793" s="10"/>
      <c r="J793" s="10"/>
      <c r="K793" s="10"/>
      <c r="L793" s="10"/>
      <c r="M793" s="10"/>
      <c r="BB793" s="10"/>
      <c r="BC793" s="30"/>
      <c r="BD793" s="10"/>
      <c r="BE793" s="10"/>
      <c r="BF793" s="10"/>
      <c r="BG793" s="10"/>
    </row>
    <row r="794" spans="7:59" ht="12.75">
      <c r="G794" s="2"/>
      <c r="I794" s="10"/>
      <c r="J794" s="10"/>
      <c r="K794" s="10"/>
      <c r="L794" s="10"/>
      <c r="M794" s="10"/>
      <c r="BB794" s="10"/>
      <c r="BC794" s="30"/>
      <c r="BD794" s="10"/>
      <c r="BE794" s="10"/>
      <c r="BF794" s="10"/>
      <c r="BG794" s="10"/>
    </row>
    <row r="795" spans="7:59" ht="12.75">
      <c r="G795" s="2"/>
      <c r="I795" s="10"/>
      <c r="J795" s="10"/>
      <c r="K795" s="10"/>
      <c r="L795" s="10"/>
      <c r="M795" s="10"/>
      <c r="BB795" s="10"/>
      <c r="BC795" s="30"/>
      <c r="BD795" s="10"/>
      <c r="BE795" s="10"/>
      <c r="BF795" s="10"/>
      <c r="BG795" s="10"/>
    </row>
    <row r="796" spans="7:59" ht="12.75">
      <c r="G796" s="2"/>
      <c r="I796" s="10"/>
      <c r="J796" s="10"/>
      <c r="K796" s="10"/>
      <c r="L796" s="10"/>
      <c r="M796" s="10"/>
      <c r="BB796" s="10"/>
      <c r="BC796" s="30"/>
      <c r="BD796" s="10"/>
      <c r="BE796" s="10"/>
      <c r="BF796" s="10"/>
      <c r="BG796" s="10"/>
    </row>
    <row r="797" spans="7:59" ht="12.75">
      <c r="G797" s="2"/>
      <c r="I797" s="10"/>
      <c r="J797" s="10"/>
      <c r="K797" s="10"/>
      <c r="L797" s="10"/>
      <c r="M797" s="10"/>
      <c r="BB797" s="10"/>
      <c r="BC797" s="30"/>
      <c r="BD797" s="10"/>
      <c r="BE797" s="10"/>
      <c r="BF797" s="10"/>
      <c r="BG797" s="10"/>
    </row>
    <row r="798" spans="7:59" ht="12.75">
      <c r="G798" s="2"/>
      <c r="I798" s="10"/>
      <c r="J798" s="10"/>
      <c r="K798" s="10"/>
      <c r="L798" s="10"/>
      <c r="M798" s="10"/>
      <c r="BB798" s="10"/>
      <c r="BC798" s="30"/>
      <c r="BD798" s="10"/>
      <c r="BE798" s="10"/>
      <c r="BF798" s="10"/>
      <c r="BG798" s="10"/>
    </row>
    <row r="799" spans="7:59" ht="12.75">
      <c r="G799" s="2"/>
      <c r="I799" s="10"/>
      <c r="J799" s="10"/>
      <c r="K799" s="10"/>
      <c r="L799" s="10"/>
      <c r="M799" s="10"/>
      <c r="BB799" s="10"/>
      <c r="BC799" s="30"/>
      <c r="BD799" s="10"/>
      <c r="BE799" s="10"/>
      <c r="BF799" s="10"/>
      <c r="BG799" s="10"/>
    </row>
    <row r="800" spans="7:59" ht="12.75">
      <c r="G800" s="2"/>
      <c r="I800" s="10"/>
      <c r="J800" s="10"/>
      <c r="K800" s="10"/>
      <c r="L800" s="10"/>
      <c r="M800" s="10"/>
      <c r="BB800" s="10"/>
      <c r="BC800" s="30"/>
      <c r="BD800" s="10"/>
      <c r="BE800" s="10"/>
      <c r="BF800" s="10"/>
      <c r="BG800" s="10"/>
    </row>
    <row r="801" spans="7:59" ht="12.75">
      <c r="G801" s="2"/>
      <c r="I801" s="10"/>
      <c r="J801" s="10"/>
      <c r="K801" s="10"/>
      <c r="L801" s="10"/>
      <c r="M801" s="10"/>
      <c r="BB801" s="10"/>
      <c r="BC801" s="30"/>
      <c r="BD801" s="10"/>
      <c r="BE801" s="10"/>
      <c r="BF801" s="10"/>
      <c r="BG801" s="10"/>
    </row>
    <row r="802" spans="7:59" ht="12.75">
      <c r="G802" s="2"/>
      <c r="I802" s="10"/>
      <c r="J802" s="10"/>
      <c r="K802" s="10"/>
      <c r="L802" s="10"/>
      <c r="M802" s="10"/>
      <c r="BB802" s="10"/>
      <c r="BC802" s="30"/>
      <c r="BD802" s="10"/>
      <c r="BE802" s="10"/>
      <c r="BF802" s="10"/>
      <c r="BG802" s="10"/>
    </row>
    <row r="803" spans="7:59" ht="12.75">
      <c r="G803" s="2"/>
      <c r="I803" s="10"/>
      <c r="J803" s="10"/>
      <c r="K803" s="10"/>
      <c r="L803" s="10"/>
      <c r="M803" s="10"/>
      <c r="BB803" s="10"/>
      <c r="BC803" s="30"/>
      <c r="BD803" s="10"/>
      <c r="BE803" s="10"/>
      <c r="BF803" s="10"/>
      <c r="BG803" s="10"/>
    </row>
    <row r="804" spans="7:59" ht="12.75">
      <c r="G804" s="2"/>
      <c r="I804" s="10"/>
      <c r="J804" s="10"/>
      <c r="K804" s="10"/>
      <c r="L804" s="10"/>
      <c r="M804" s="10"/>
      <c r="BB804" s="10"/>
      <c r="BC804" s="30"/>
      <c r="BD804" s="10"/>
      <c r="BE804" s="10"/>
      <c r="BF804" s="10"/>
      <c r="BG804" s="10"/>
    </row>
    <row r="805" spans="7:59" ht="12.75">
      <c r="G805" s="2"/>
      <c r="I805" s="10"/>
      <c r="J805" s="10"/>
      <c r="K805" s="10"/>
      <c r="L805" s="10"/>
      <c r="M805" s="10"/>
      <c r="BB805" s="10"/>
      <c r="BC805" s="30"/>
      <c r="BD805" s="10"/>
      <c r="BE805" s="10"/>
      <c r="BF805" s="10"/>
      <c r="BG805" s="10"/>
    </row>
    <row r="806" spans="7:59" ht="12.75">
      <c r="G806" s="2"/>
      <c r="I806" s="10"/>
      <c r="J806" s="10"/>
      <c r="K806" s="10"/>
      <c r="L806" s="10"/>
      <c r="M806" s="10"/>
      <c r="BB806" s="10"/>
      <c r="BC806" s="30"/>
      <c r="BD806" s="10"/>
      <c r="BE806" s="10"/>
      <c r="BF806" s="10"/>
      <c r="BG806" s="10"/>
    </row>
    <row r="807" spans="7:59" ht="12.75">
      <c r="G807" s="2"/>
      <c r="I807" s="10"/>
      <c r="J807" s="10"/>
      <c r="K807" s="10"/>
      <c r="L807" s="10"/>
      <c r="M807" s="10"/>
      <c r="BB807" s="10"/>
      <c r="BC807" s="30"/>
      <c r="BD807" s="10"/>
      <c r="BE807" s="10"/>
      <c r="BF807" s="10"/>
      <c r="BG807" s="10"/>
    </row>
    <row r="808" spans="7:59" ht="12.75">
      <c r="G808" s="2"/>
      <c r="I808" s="10"/>
      <c r="J808" s="10"/>
      <c r="K808" s="10"/>
      <c r="L808" s="10"/>
      <c r="M808" s="10"/>
      <c r="BB808" s="10"/>
      <c r="BC808" s="30"/>
      <c r="BD808" s="10"/>
      <c r="BE808" s="10"/>
      <c r="BF808" s="10"/>
      <c r="BG808" s="10"/>
    </row>
    <row r="809" spans="7:59" ht="12.75">
      <c r="G809" s="2"/>
      <c r="I809" s="10"/>
      <c r="J809" s="10"/>
      <c r="K809" s="10"/>
      <c r="L809" s="10"/>
      <c r="M809" s="10"/>
      <c r="BB809" s="10"/>
      <c r="BC809" s="30"/>
      <c r="BD809" s="10"/>
      <c r="BE809" s="10"/>
      <c r="BF809" s="10"/>
      <c r="BG809" s="10"/>
    </row>
    <row r="810" spans="7:59" ht="12.75">
      <c r="G810" s="2"/>
      <c r="I810" s="10"/>
      <c r="J810" s="10"/>
      <c r="K810" s="10"/>
      <c r="L810" s="10"/>
      <c r="M810" s="10"/>
      <c r="BB810" s="10"/>
      <c r="BC810" s="30"/>
      <c r="BD810" s="10"/>
      <c r="BE810" s="10"/>
      <c r="BF810" s="10"/>
      <c r="BG810" s="10"/>
    </row>
    <row r="811" spans="7:59" ht="12.75">
      <c r="G811" s="2"/>
      <c r="I811" s="10"/>
      <c r="J811" s="10"/>
      <c r="K811" s="10"/>
      <c r="L811" s="10"/>
      <c r="M811" s="10"/>
      <c r="BB811" s="10"/>
      <c r="BC811" s="30"/>
      <c r="BD811" s="10"/>
      <c r="BE811" s="10"/>
      <c r="BF811" s="10"/>
      <c r="BG811" s="10"/>
    </row>
    <row r="812" spans="7:59" ht="12.75">
      <c r="G812" s="2"/>
      <c r="I812" s="10"/>
      <c r="J812" s="10"/>
      <c r="K812" s="10"/>
      <c r="L812" s="10"/>
      <c r="M812" s="10"/>
      <c r="BB812" s="10"/>
      <c r="BC812" s="30"/>
      <c r="BD812" s="10"/>
      <c r="BE812" s="10"/>
      <c r="BF812" s="10"/>
      <c r="BG812" s="10"/>
    </row>
    <row r="813" spans="7:59" ht="12.75">
      <c r="G813" s="2"/>
      <c r="I813" s="10"/>
      <c r="J813" s="10"/>
      <c r="K813" s="10"/>
      <c r="L813" s="10"/>
      <c r="M813" s="10"/>
      <c r="BB813" s="10"/>
      <c r="BC813" s="30"/>
      <c r="BD813" s="10"/>
      <c r="BE813" s="10"/>
      <c r="BF813" s="10"/>
      <c r="BG813" s="10"/>
    </row>
    <row r="814" spans="7:59" ht="12.75">
      <c r="G814" s="2"/>
      <c r="I814" s="10"/>
      <c r="J814" s="10"/>
      <c r="K814" s="10"/>
      <c r="L814" s="10"/>
      <c r="M814" s="10"/>
      <c r="BB814" s="10"/>
      <c r="BC814" s="30"/>
      <c r="BD814" s="10"/>
      <c r="BE814" s="10"/>
      <c r="BF814" s="10"/>
      <c r="BG814" s="10"/>
    </row>
    <row r="815" spans="7:59" ht="12.75">
      <c r="G815" s="2"/>
      <c r="I815" s="10"/>
      <c r="J815" s="10"/>
      <c r="K815" s="10"/>
      <c r="L815" s="10"/>
      <c r="M815" s="10"/>
      <c r="BB815" s="10"/>
      <c r="BC815" s="30"/>
      <c r="BD815" s="10"/>
      <c r="BE815" s="10"/>
      <c r="BF815" s="10"/>
      <c r="BG815" s="10"/>
    </row>
    <row r="816" spans="7:59" ht="12.75">
      <c r="G816" s="2"/>
      <c r="I816" s="10"/>
      <c r="J816" s="10"/>
      <c r="K816" s="10"/>
      <c r="L816" s="10"/>
      <c r="M816" s="10"/>
      <c r="BB816" s="10"/>
      <c r="BC816" s="30"/>
      <c r="BD816" s="10"/>
      <c r="BE816" s="10"/>
      <c r="BF816" s="10"/>
      <c r="BG816" s="10"/>
    </row>
    <row r="817" spans="7:59" ht="12.75">
      <c r="G817" s="2"/>
      <c r="I817" s="10"/>
      <c r="J817" s="10"/>
      <c r="K817" s="10"/>
      <c r="L817" s="10"/>
      <c r="M817" s="10"/>
      <c r="BB817" s="10"/>
      <c r="BC817" s="30"/>
      <c r="BD817" s="10"/>
      <c r="BE817" s="10"/>
      <c r="BF817" s="10"/>
      <c r="BG817" s="10"/>
    </row>
    <row r="818" spans="7:59" ht="12.75">
      <c r="G818" s="2"/>
      <c r="I818" s="10"/>
      <c r="J818" s="10"/>
      <c r="K818" s="10"/>
      <c r="L818" s="10"/>
      <c r="M818" s="10"/>
      <c r="BB818" s="10"/>
      <c r="BC818" s="30"/>
      <c r="BD818" s="10"/>
      <c r="BE818" s="10"/>
      <c r="BF818" s="10"/>
      <c r="BG818" s="10"/>
    </row>
    <row r="819" spans="7:59" ht="12.75">
      <c r="G819" s="2"/>
      <c r="I819" s="10"/>
      <c r="J819" s="10"/>
      <c r="K819" s="10"/>
      <c r="L819" s="10"/>
      <c r="M819" s="10"/>
      <c r="BB819" s="10"/>
      <c r="BC819" s="30"/>
      <c r="BD819" s="10"/>
      <c r="BE819" s="10"/>
      <c r="BF819" s="10"/>
      <c r="BG819" s="10"/>
    </row>
    <row r="820" spans="7:59" ht="12.75">
      <c r="G820" s="2"/>
      <c r="I820" s="10"/>
      <c r="J820" s="10"/>
      <c r="K820" s="10"/>
      <c r="L820" s="10"/>
      <c r="M820" s="10"/>
      <c r="BB820" s="10"/>
      <c r="BC820" s="30"/>
      <c r="BD820" s="10"/>
      <c r="BE820" s="10"/>
      <c r="BF820" s="10"/>
      <c r="BG820" s="10"/>
    </row>
    <row r="821" spans="7:59" ht="12.75">
      <c r="G821" s="2"/>
      <c r="I821" s="10"/>
      <c r="J821" s="10"/>
      <c r="K821" s="10"/>
      <c r="L821" s="10"/>
      <c r="M821" s="10"/>
      <c r="BB821" s="10"/>
      <c r="BC821" s="30"/>
      <c r="BD821" s="10"/>
      <c r="BE821" s="10"/>
      <c r="BF821" s="10"/>
      <c r="BG821" s="10"/>
    </row>
    <row r="822" spans="7:59" ht="12.75">
      <c r="G822" s="2"/>
      <c r="I822" s="10"/>
      <c r="J822" s="10"/>
      <c r="K822" s="10"/>
      <c r="L822" s="10"/>
      <c r="M822" s="10"/>
      <c r="BB822" s="10"/>
      <c r="BC822" s="30"/>
      <c r="BD822" s="10"/>
      <c r="BE822" s="10"/>
      <c r="BF822" s="10"/>
      <c r="BG822" s="10"/>
    </row>
    <row r="823" spans="7:59" ht="12.75">
      <c r="G823" s="2"/>
      <c r="I823" s="10"/>
      <c r="J823" s="10"/>
      <c r="K823" s="10"/>
      <c r="L823" s="10"/>
      <c r="M823" s="10"/>
      <c r="BB823" s="10"/>
      <c r="BC823" s="30"/>
      <c r="BD823" s="10"/>
      <c r="BE823" s="10"/>
      <c r="BF823" s="10"/>
      <c r="BG823" s="10"/>
    </row>
    <row r="824" spans="7:59" ht="12.75">
      <c r="G824" s="2"/>
      <c r="I824" s="10"/>
      <c r="J824" s="10"/>
      <c r="K824" s="10"/>
      <c r="L824" s="10"/>
      <c r="M824" s="10"/>
      <c r="BB824" s="10"/>
      <c r="BC824" s="30"/>
      <c r="BD824" s="10"/>
      <c r="BE824" s="10"/>
      <c r="BF824" s="10"/>
      <c r="BG824" s="10"/>
    </row>
    <row r="825" spans="7:59" ht="12.75">
      <c r="G825" s="2"/>
      <c r="I825" s="10"/>
      <c r="J825" s="10"/>
      <c r="K825" s="10"/>
      <c r="L825" s="10"/>
      <c r="M825" s="10"/>
      <c r="BB825" s="10"/>
      <c r="BC825" s="30"/>
      <c r="BD825" s="10"/>
      <c r="BE825" s="10"/>
      <c r="BF825" s="10"/>
      <c r="BG825" s="10"/>
    </row>
    <row r="826" spans="7:59" ht="12.75">
      <c r="G826" s="2"/>
      <c r="I826" s="10"/>
      <c r="J826" s="10"/>
      <c r="K826" s="10"/>
      <c r="L826" s="10"/>
      <c r="M826" s="10"/>
      <c r="BB826" s="10"/>
      <c r="BC826" s="30"/>
      <c r="BD826" s="10"/>
      <c r="BE826" s="10"/>
      <c r="BF826" s="10"/>
      <c r="BG826" s="10"/>
    </row>
    <row r="827" spans="7:59" ht="12.75">
      <c r="G827" s="2"/>
      <c r="I827" s="10"/>
      <c r="J827" s="10"/>
      <c r="K827" s="10"/>
      <c r="L827" s="10"/>
      <c r="M827" s="10"/>
      <c r="BB827" s="10"/>
      <c r="BC827" s="30"/>
      <c r="BD827" s="10"/>
      <c r="BE827" s="10"/>
      <c r="BF827" s="10"/>
      <c r="BG827" s="10"/>
    </row>
    <row r="828" spans="7:59" ht="12.75">
      <c r="G828" s="2"/>
      <c r="I828" s="10"/>
      <c r="J828" s="10"/>
      <c r="K828" s="10"/>
      <c r="L828" s="10"/>
      <c r="M828" s="10"/>
      <c r="BB828" s="10"/>
      <c r="BC828" s="30"/>
      <c r="BD828" s="10"/>
      <c r="BE828" s="10"/>
      <c r="BF828" s="10"/>
      <c r="BG828" s="10"/>
    </row>
    <row r="829" spans="7:59" ht="12.75">
      <c r="G829" s="2"/>
      <c r="I829" s="10"/>
      <c r="J829" s="10"/>
      <c r="K829" s="10"/>
      <c r="L829" s="10"/>
      <c r="M829" s="10"/>
      <c r="BB829" s="10"/>
      <c r="BC829" s="30"/>
      <c r="BD829" s="10"/>
      <c r="BE829" s="10"/>
      <c r="BF829" s="10"/>
      <c r="BG829" s="10"/>
    </row>
    <row r="830" spans="7:59" ht="12.75">
      <c r="G830" s="2"/>
      <c r="I830" s="10"/>
      <c r="J830" s="10"/>
      <c r="K830" s="10"/>
      <c r="L830" s="10"/>
      <c r="M830" s="10"/>
      <c r="BB830" s="10"/>
      <c r="BC830" s="30"/>
      <c r="BD830" s="10"/>
      <c r="BE830" s="10"/>
      <c r="BF830" s="10"/>
      <c r="BG830" s="10"/>
    </row>
    <row r="831" spans="7:59" ht="12.75">
      <c r="G831" s="2"/>
      <c r="I831" s="10"/>
      <c r="J831" s="10"/>
      <c r="K831" s="10"/>
      <c r="L831" s="10"/>
      <c r="M831" s="10"/>
      <c r="BB831" s="10"/>
      <c r="BC831" s="30"/>
      <c r="BD831" s="10"/>
      <c r="BE831" s="10"/>
      <c r="BF831" s="10"/>
      <c r="BG831" s="10"/>
    </row>
    <row r="832" spans="7:59" ht="12.75">
      <c r="G832" s="2"/>
      <c r="I832" s="10"/>
      <c r="J832" s="10"/>
      <c r="K832" s="10"/>
      <c r="L832" s="10"/>
      <c r="M832" s="10"/>
      <c r="BB832" s="10"/>
      <c r="BC832" s="30"/>
      <c r="BD832" s="10"/>
      <c r="BE832" s="10"/>
      <c r="BF832" s="10"/>
      <c r="BG832" s="10"/>
    </row>
    <row r="833" spans="7:59" ht="12.75">
      <c r="G833" s="2"/>
      <c r="I833" s="10"/>
      <c r="J833" s="10"/>
      <c r="K833" s="10"/>
      <c r="L833" s="10"/>
      <c r="M833" s="10"/>
      <c r="BB833" s="10"/>
      <c r="BC833" s="30"/>
      <c r="BD833" s="10"/>
      <c r="BE833" s="10"/>
      <c r="BF833" s="10"/>
      <c r="BG833" s="10"/>
    </row>
    <row r="834" spans="7:59" ht="12.75">
      <c r="G834" s="2"/>
      <c r="I834" s="10"/>
      <c r="J834" s="10"/>
      <c r="K834" s="10"/>
      <c r="L834" s="10"/>
      <c r="M834" s="10"/>
      <c r="BB834" s="10"/>
      <c r="BC834" s="30"/>
      <c r="BD834" s="10"/>
      <c r="BE834" s="10"/>
      <c r="BF834" s="10"/>
      <c r="BG834" s="10"/>
    </row>
    <row r="835" spans="7:59" ht="12.75">
      <c r="G835" s="2"/>
      <c r="I835" s="10"/>
      <c r="J835" s="10"/>
      <c r="K835" s="10"/>
      <c r="L835" s="10"/>
      <c r="M835" s="10"/>
      <c r="BB835" s="10"/>
      <c r="BC835" s="30"/>
      <c r="BD835" s="10"/>
      <c r="BE835" s="10"/>
      <c r="BF835" s="10"/>
      <c r="BG835" s="10"/>
    </row>
    <row r="836" spans="7:59" ht="12.75">
      <c r="G836" s="2"/>
      <c r="I836" s="10"/>
      <c r="J836" s="10"/>
      <c r="K836" s="10"/>
      <c r="L836" s="10"/>
      <c r="M836" s="10"/>
      <c r="BB836" s="10"/>
      <c r="BC836" s="30"/>
      <c r="BD836" s="10"/>
      <c r="BE836" s="10"/>
      <c r="BF836" s="10"/>
      <c r="BG836" s="10"/>
    </row>
    <row r="837" spans="7:59" ht="12.75">
      <c r="G837" s="2"/>
      <c r="I837" s="10"/>
      <c r="J837" s="10"/>
      <c r="K837" s="10"/>
      <c r="L837" s="10"/>
      <c r="M837" s="10"/>
      <c r="BB837" s="10"/>
      <c r="BC837" s="30"/>
      <c r="BD837" s="10"/>
      <c r="BE837" s="10"/>
      <c r="BF837" s="10"/>
      <c r="BG837" s="10"/>
    </row>
    <row r="838" spans="7:59" ht="12.75">
      <c r="G838" s="2"/>
      <c r="I838" s="10"/>
      <c r="J838" s="10"/>
      <c r="K838" s="10"/>
      <c r="L838" s="10"/>
      <c r="M838" s="10"/>
      <c r="BB838" s="10"/>
      <c r="BC838" s="30"/>
      <c r="BD838" s="10"/>
      <c r="BE838" s="10"/>
      <c r="BF838" s="10"/>
      <c r="BG838" s="10"/>
    </row>
    <row r="839" spans="7:59" ht="12.75">
      <c r="G839" s="2"/>
      <c r="I839" s="10"/>
      <c r="J839" s="10"/>
      <c r="K839" s="10"/>
      <c r="L839" s="10"/>
      <c r="M839" s="10"/>
      <c r="BB839" s="10"/>
      <c r="BC839" s="30"/>
      <c r="BD839" s="10"/>
      <c r="BE839" s="10"/>
      <c r="BF839" s="10"/>
      <c r="BG839" s="10"/>
    </row>
    <row r="840" spans="7:59" ht="12.75">
      <c r="G840" s="2"/>
      <c r="I840" s="10"/>
      <c r="J840" s="10"/>
      <c r="K840" s="10"/>
      <c r="L840" s="10"/>
      <c r="M840" s="10"/>
      <c r="BB840" s="10"/>
      <c r="BC840" s="30"/>
      <c r="BD840" s="10"/>
      <c r="BE840" s="10"/>
      <c r="BF840" s="10"/>
      <c r="BG840" s="10"/>
    </row>
    <row r="841" spans="7:59" ht="12.75">
      <c r="G841" s="2"/>
      <c r="I841" s="10"/>
      <c r="J841" s="10"/>
      <c r="K841" s="10"/>
      <c r="L841" s="10"/>
      <c r="M841" s="10"/>
      <c r="BB841" s="10"/>
      <c r="BC841" s="30"/>
      <c r="BD841" s="10"/>
      <c r="BE841" s="10"/>
      <c r="BF841" s="10"/>
      <c r="BG841" s="10"/>
    </row>
    <row r="842" spans="7:59" ht="12.75">
      <c r="G842" s="2"/>
      <c r="I842" s="10"/>
      <c r="J842" s="10"/>
      <c r="K842" s="10"/>
      <c r="L842" s="10"/>
      <c r="M842" s="10"/>
      <c r="BB842" s="10"/>
      <c r="BC842" s="30"/>
      <c r="BD842" s="10"/>
      <c r="BE842" s="10"/>
      <c r="BF842" s="10"/>
      <c r="BG842" s="10"/>
    </row>
    <row r="843" spans="7:59" ht="12.75">
      <c r="G843" s="2"/>
      <c r="I843" s="10"/>
      <c r="J843" s="10"/>
      <c r="K843" s="10"/>
      <c r="L843" s="10"/>
      <c r="M843" s="10"/>
      <c r="BB843" s="10"/>
      <c r="BC843" s="30"/>
      <c r="BD843" s="10"/>
      <c r="BE843" s="10"/>
      <c r="BF843" s="10"/>
      <c r="BG843" s="10"/>
    </row>
    <row r="844" spans="7:59" ht="12.75">
      <c r="G844" s="2"/>
      <c r="I844" s="10"/>
      <c r="J844" s="10"/>
      <c r="K844" s="10"/>
      <c r="L844" s="10"/>
      <c r="M844" s="10"/>
      <c r="BB844" s="10"/>
      <c r="BC844" s="30"/>
      <c r="BD844" s="10"/>
      <c r="BE844" s="10"/>
      <c r="BF844" s="10"/>
      <c r="BG844" s="10"/>
    </row>
    <row r="845" spans="7:59" ht="12.75">
      <c r="G845" s="2"/>
      <c r="I845" s="10"/>
      <c r="J845" s="10"/>
      <c r="K845" s="10"/>
      <c r="L845" s="10"/>
      <c r="M845" s="10"/>
      <c r="BB845" s="10"/>
      <c r="BC845" s="30"/>
      <c r="BD845" s="10"/>
      <c r="BE845" s="10"/>
      <c r="BF845" s="10"/>
      <c r="BG845" s="10"/>
    </row>
    <row r="846" spans="7:59" ht="12.75">
      <c r="G846" s="2"/>
      <c r="I846" s="10"/>
      <c r="J846" s="10"/>
      <c r="K846" s="10"/>
      <c r="L846" s="10"/>
      <c r="M846" s="10"/>
      <c r="BB846" s="10"/>
      <c r="BC846" s="30"/>
      <c r="BD846" s="10"/>
      <c r="BE846" s="10"/>
      <c r="BF846" s="10"/>
      <c r="BG846" s="10"/>
    </row>
    <row r="847" spans="7:59" ht="12.75">
      <c r="G847" s="2"/>
      <c r="I847" s="10"/>
      <c r="J847" s="10"/>
      <c r="K847" s="10"/>
      <c r="L847" s="10"/>
      <c r="M847" s="10"/>
      <c r="BB847" s="10"/>
      <c r="BC847" s="30"/>
      <c r="BD847" s="10"/>
      <c r="BE847" s="10"/>
      <c r="BF847" s="10"/>
      <c r="BG847" s="10"/>
    </row>
    <row r="848" spans="7:59" ht="12.75">
      <c r="G848" s="2"/>
      <c r="I848" s="10"/>
      <c r="J848" s="10"/>
      <c r="K848" s="10"/>
      <c r="L848" s="10"/>
      <c r="M848" s="10"/>
      <c r="BB848" s="10"/>
      <c r="BC848" s="30"/>
      <c r="BD848" s="10"/>
      <c r="BE848" s="10"/>
      <c r="BF848" s="10"/>
      <c r="BG848" s="10"/>
    </row>
    <row r="849" spans="7:59" ht="12.75">
      <c r="G849" s="2"/>
      <c r="I849" s="10"/>
      <c r="J849" s="10"/>
      <c r="K849" s="10"/>
      <c r="L849" s="10"/>
      <c r="M849" s="10"/>
      <c r="BB849" s="10"/>
      <c r="BC849" s="30"/>
      <c r="BD849" s="10"/>
      <c r="BE849" s="10"/>
      <c r="BF849" s="10"/>
      <c r="BG849" s="10"/>
    </row>
    <row r="850" spans="7:59" ht="12.75">
      <c r="G850" s="2"/>
      <c r="I850" s="10"/>
      <c r="J850" s="10"/>
      <c r="K850" s="10"/>
      <c r="L850" s="10"/>
      <c r="M850" s="10"/>
      <c r="BB850" s="10"/>
      <c r="BC850" s="30"/>
      <c r="BD850" s="10"/>
      <c r="BE850" s="10"/>
      <c r="BF850" s="10"/>
      <c r="BG850" s="10"/>
    </row>
    <row r="851" spans="7:59" ht="12.75">
      <c r="G851" s="2"/>
      <c r="I851" s="10"/>
      <c r="J851" s="10"/>
      <c r="K851" s="10"/>
      <c r="L851" s="10"/>
      <c r="M851" s="10"/>
      <c r="BB851" s="10"/>
      <c r="BC851" s="30"/>
      <c r="BD851" s="10"/>
      <c r="BE851" s="10"/>
      <c r="BF851" s="10"/>
      <c r="BG851" s="10"/>
    </row>
    <row r="852" spans="7:59" ht="12.75">
      <c r="G852" s="2"/>
      <c r="I852" s="10"/>
      <c r="J852" s="10"/>
      <c r="K852" s="10"/>
      <c r="L852" s="10"/>
      <c r="M852" s="10"/>
      <c r="BB852" s="10"/>
      <c r="BC852" s="30"/>
      <c r="BD852" s="10"/>
      <c r="BE852" s="10"/>
      <c r="BF852" s="10"/>
      <c r="BG852" s="10"/>
    </row>
    <row r="853" spans="7:59" ht="12.75">
      <c r="G853" s="2"/>
      <c r="I853" s="10"/>
      <c r="J853" s="10"/>
      <c r="K853" s="10"/>
      <c r="L853" s="10"/>
      <c r="M853" s="10"/>
      <c r="BB853" s="10"/>
      <c r="BC853" s="30"/>
      <c r="BD853" s="10"/>
      <c r="BE853" s="10"/>
      <c r="BF853" s="10"/>
      <c r="BG853" s="10"/>
    </row>
    <row r="854" spans="7:59" ht="12.75">
      <c r="G854" s="2"/>
      <c r="I854" s="10"/>
      <c r="J854" s="10"/>
      <c r="K854" s="10"/>
      <c r="L854" s="10"/>
      <c r="M854" s="10"/>
      <c r="BB854" s="10"/>
      <c r="BC854" s="30"/>
      <c r="BD854" s="10"/>
      <c r="BE854" s="10"/>
      <c r="BF854" s="10"/>
      <c r="BG854" s="10"/>
    </row>
    <row r="855" spans="7:59" ht="12.75">
      <c r="G855" s="2"/>
      <c r="I855" s="10"/>
      <c r="J855" s="10"/>
      <c r="K855" s="10"/>
      <c r="L855" s="10"/>
      <c r="M855" s="10"/>
      <c r="BB855" s="10"/>
      <c r="BC855" s="30"/>
      <c r="BD855" s="10"/>
      <c r="BE855" s="10"/>
      <c r="BF855" s="10"/>
      <c r="BG855" s="10"/>
    </row>
    <row r="856" spans="7:59" ht="12.75">
      <c r="G856" s="2"/>
      <c r="I856" s="10"/>
      <c r="J856" s="10"/>
      <c r="K856" s="10"/>
      <c r="L856" s="10"/>
      <c r="M856" s="10"/>
      <c r="BB856" s="10"/>
      <c r="BC856" s="30"/>
      <c r="BD856" s="10"/>
      <c r="BE856" s="10"/>
      <c r="BF856" s="10"/>
      <c r="BG856" s="10"/>
    </row>
    <row r="857" spans="7:59" ht="12.75">
      <c r="G857" s="2"/>
      <c r="I857" s="10"/>
      <c r="J857" s="10"/>
      <c r="K857" s="10"/>
      <c r="L857" s="10"/>
      <c r="M857" s="10"/>
      <c r="BB857" s="10"/>
      <c r="BC857" s="30"/>
      <c r="BD857" s="10"/>
      <c r="BE857" s="10"/>
      <c r="BF857" s="10"/>
      <c r="BG857" s="10"/>
    </row>
    <row r="858" spans="7:59" ht="12.75">
      <c r="G858" s="2"/>
      <c r="I858" s="10"/>
      <c r="J858" s="10"/>
      <c r="K858" s="10"/>
      <c r="L858" s="10"/>
      <c r="M858" s="10"/>
      <c r="BB858" s="10"/>
      <c r="BC858" s="30"/>
      <c r="BD858" s="10"/>
      <c r="BE858" s="10"/>
      <c r="BF858" s="10"/>
      <c r="BG858" s="10"/>
    </row>
    <row r="859" spans="7:59" ht="12.75">
      <c r="G859" s="2"/>
      <c r="I859" s="10"/>
      <c r="J859" s="10"/>
      <c r="K859" s="10"/>
      <c r="L859" s="10"/>
      <c r="M859" s="10"/>
      <c r="BB859" s="10"/>
      <c r="BC859" s="30"/>
      <c r="BD859" s="10"/>
      <c r="BE859" s="10"/>
      <c r="BF859" s="10"/>
      <c r="BG859" s="10"/>
    </row>
    <row r="860" spans="7:59" ht="12.75">
      <c r="G860" s="2"/>
      <c r="I860" s="10"/>
      <c r="J860" s="10"/>
      <c r="K860" s="10"/>
      <c r="L860" s="10"/>
      <c r="M860" s="10"/>
      <c r="BB860" s="10"/>
      <c r="BC860" s="30"/>
      <c r="BD860" s="10"/>
      <c r="BE860" s="10"/>
      <c r="BF860" s="10"/>
      <c r="BG860" s="10"/>
    </row>
    <row r="861" spans="7:59" ht="12.75">
      <c r="G861" s="2"/>
      <c r="I861" s="10"/>
      <c r="J861" s="10"/>
      <c r="K861" s="10"/>
      <c r="L861" s="10"/>
      <c r="M861" s="10"/>
      <c r="BB861" s="10"/>
      <c r="BC861" s="30"/>
      <c r="BD861" s="10"/>
      <c r="BE861" s="10"/>
      <c r="BF861" s="10"/>
      <c r="BG861" s="10"/>
    </row>
    <row r="862" spans="7:59" ht="12.75">
      <c r="G862" s="2"/>
      <c r="I862" s="10"/>
      <c r="J862" s="10"/>
      <c r="K862" s="10"/>
      <c r="L862" s="10"/>
      <c r="M862" s="10"/>
      <c r="BB862" s="10"/>
      <c r="BC862" s="30"/>
      <c r="BD862" s="10"/>
      <c r="BE862" s="10"/>
      <c r="BF862" s="10"/>
      <c r="BG862" s="10"/>
    </row>
    <row r="863" spans="7:59" ht="12.75">
      <c r="G863" s="2"/>
      <c r="I863" s="10"/>
      <c r="J863" s="10"/>
      <c r="K863" s="10"/>
      <c r="L863" s="10"/>
      <c r="M863" s="10"/>
      <c r="BB863" s="10"/>
      <c r="BC863" s="30"/>
      <c r="BD863" s="10"/>
      <c r="BE863" s="10"/>
      <c r="BF863" s="10"/>
      <c r="BG863" s="10"/>
    </row>
    <row r="864" spans="7:59" ht="12.75">
      <c r="G864" s="2"/>
      <c r="I864" s="10"/>
      <c r="J864" s="10"/>
      <c r="K864" s="10"/>
      <c r="L864" s="10"/>
      <c r="M864" s="10"/>
      <c r="BB864" s="10"/>
      <c r="BC864" s="30"/>
      <c r="BD864" s="10"/>
      <c r="BE864" s="10"/>
      <c r="BF864" s="10"/>
      <c r="BG864" s="10"/>
    </row>
    <row r="865" spans="7:59" ht="12.75">
      <c r="G865" s="2"/>
      <c r="I865" s="10"/>
      <c r="J865" s="10"/>
      <c r="K865" s="10"/>
      <c r="L865" s="10"/>
      <c r="M865" s="10"/>
      <c r="BB865" s="10"/>
      <c r="BC865" s="30"/>
      <c r="BD865" s="10"/>
      <c r="BE865" s="10"/>
      <c r="BF865" s="10"/>
      <c r="BG865" s="10"/>
    </row>
    <row r="866" spans="7:59" ht="12.75">
      <c r="G866" s="2"/>
      <c r="I866" s="10"/>
      <c r="J866" s="10"/>
      <c r="K866" s="10"/>
      <c r="L866" s="10"/>
      <c r="M866" s="10"/>
      <c r="BB866" s="10"/>
      <c r="BC866" s="30"/>
      <c r="BD866" s="10"/>
      <c r="BE866" s="10"/>
      <c r="BF866" s="10"/>
      <c r="BG866" s="10"/>
    </row>
    <row r="867" spans="7:59" ht="12.75">
      <c r="G867" s="2"/>
      <c r="I867" s="10"/>
      <c r="J867" s="10"/>
      <c r="K867" s="10"/>
      <c r="L867" s="10"/>
      <c r="M867" s="10"/>
      <c r="BB867" s="10"/>
      <c r="BC867" s="30"/>
      <c r="BD867" s="10"/>
      <c r="BE867" s="10"/>
      <c r="BF867" s="10"/>
      <c r="BG867" s="10"/>
    </row>
    <row r="868" spans="7:59" ht="12.75">
      <c r="G868" s="2"/>
      <c r="I868" s="10"/>
      <c r="J868" s="10"/>
      <c r="K868" s="10"/>
      <c r="L868" s="10"/>
      <c r="M868" s="10"/>
      <c r="BB868" s="10"/>
      <c r="BC868" s="30"/>
      <c r="BD868" s="10"/>
      <c r="BE868" s="10"/>
      <c r="BF868" s="10"/>
      <c r="BG868" s="10"/>
    </row>
    <row r="869" spans="7:59" ht="12.75">
      <c r="G869" s="2"/>
      <c r="I869" s="10"/>
      <c r="J869" s="10"/>
      <c r="K869" s="10"/>
      <c r="L869" s="10"/>
      <c r="M869" s="10"/>
      <c r="BB869" s="10"/>
      <c r="BC869" s="30"/>
      <c r="BD869" s="10"/>
      <c r="BE869" s="10"/>
      <c r="BF869" s="10"/>
      <c r="BG869" s="10"/>
    </row>
    <row r="870" spans="7:59" ht="12.75">
      <c r="G870" s="2"/>
      <c r="I870" s="10"/>
      <c r="J870" s="10"/>
      <c r="K870" s="10"/>
      <c r="L870" s="10"/>
      <c r="M870" s="10"/>
      <c r="BB870" s="10"/>
      <c r="BC870" s="30"/>
      <c r="BD870" s="10"/>
      <c r="BE870" s="10"/>
      <c r="BF870" s="10"/>
      <c r="BG870" s="10"/>
    </row>
    <row r="871" spans="7:59" ht="12.75">
      <c r="G871" s="2"/>
      <c r="I871" s="10"/>
      <c r="J871" s="10"/>
      <c r="K871" s="10"/>
      <c r="L871" s="10"/>
      <c r="M871" s="10"/>
      <c r="BB871" s="10"/>
      <c r="BC871" s="30"/>
      <c r="BD871" s="10"/>
      <c r="BE871" s="10"/>
      <c r="BF871" s="10"/>
      <c r="BG871" s="10"/>
    </row>
    <row r="872" spans="7:59" ht="12.75">
      <c r="G872" s="2"/>
      <c r="I872" s="10"/>
      <c r="J872" s="10"/>
      <c r="K872" s="10"/>
      <c r="L872" s="10"/>
      <c r="M872" s="10"/>
      <c r="BB872" s="10"/>
      <c r="BC872" s="30"/>
      <c r="BD872" s="10"/>
      <c r="BE872" s="10"/>
      <c r="BF872" s="10"/>
      <c r="BG872" s="10"/>
    </row>
    <row r="873" spans="7:59" ht="12.75">
      <c r="G873" s="2"/>
      <c r="I873" s="10"/>
      <c r="J873" s="10"/>
      <c r="K873" s="10"/>
      <c r="L873" s="10"/>
      <c r="M873" s="10"/>
      <c r="BB873" s="10"/>
      <c r="BC873" s="30"/>
      <c r="BD873" s="10"/>
      <c r="BE873" s="10"/>
      <c r="BF873" s="10"/>
      <c r="BG873" s="10"/>
    </row>
    <row r="874" spans="7:59" ht="12.75">
      <c r="G874" s="2"/>
      <c r="I874" s="10"/>
      <c r="J874" s="10"/>
      <c r="K874" s="10"/>
      <c r="L874" s="10"/>
      <c r="M874" s="10"/>
      <c r="BB874" s="10"/>
      <c r="BC874" s="30"/>
      <c r="BD874" s="10"/>
      <c r="BE874" s="10"/>
      <c r="BF874" s="10"/>
      <c r="BG874" s="10"/>
    </row>
    <row r="875" spans="7:59" ht="12.75">
      <c r="G875" s="2"/>
      <c r="I875" s="10"/>
      <c r="J875" s="10"/>
      <c r="K875" s="10"/>
      <c r="L875" s="10"/>
      <c r="M875" s="10"/>
      <c r="BB875" s="10"/>
      <c r="BC875" s="30"/>
      <c r="BD875" s="10"/>
      <c r="BE875" s="10"/>
      <c r="BF875" s="10"/>
      <c r="BG875" s="10"/>
    </row>
    <row r="876" spans="7:59" ht="12.75">
      <c r="G876" s="2"/>
      <c r="I876" s="10"/>
      <c r="J876" s="10"/>
      <c r="K876" s="10"/>
      <c r="L876" s="10"/>
      <c r="M876" s="10"/>
      <c r="BB876" s="10"/>
      <c r="BC876" s="30"/>
      <c r="BD876" s="10"/>
      <c r="BE876" s="10"/>
      <c r="BF876" s="10"/>
      <c r="BG876" s="10"/>
    </row>
    <row r="877" spans="7:59" ht="12.75">
      <c r="G877" s="2"/>
      <c r="I877" s="10"/>
      <c r="J877" s="10"/>
      <c r="K877" s="10"/>
      <c r="L877" s="10"/>
      <c r="M877" s="10"/>
      <c r="BB877" s="10"/>
      <c r="BC877" s="30"/>
      <c r="BD877" s="10"/>
      <c r="BE877" s="10"/>
      <c r="BF877" s="10"/>
      <c r="BG877" s="10"/>
    </row>
    <row r="878" spans="7:59" ht="12.75">
      <c r="G878" s="2"/>
      <c r="I878" s="10"/>
      <c r="J878" s="10"/>
      <c r="K878" s="10"/>
      <c r="L878" s="10"/>
      <c r="M878" s="10"/>
      <c r="BB878" s="10"/>
      <c r="BC878" s="30"/>
      <c r="BD878" s="10"/>
      <c r="BE878" s="10"/>
      <c r="BF878" s="10"/>
      <c r="BG878" s="10"/>
    </row>
    <row r="879" spans="7:59" ht="12.75">
      <c r="G879" s="2"/>
      <c r="I879" s="10"/>
      <c r="J879" s="10"/>
      <c r="K879" s="10"/>
      <c r="L879" s="10"/>
      <c r="M879" s="10"/>
      <c r="BB879" s="10"/>
      <c r="BC879" s="30"/>
      <c r="BD879" s="10"/>
      <c r="BE879" s="10"/>
      <c r="BF879" s="10"/>
      <c r="BG879" s="10"/>
    </row>
    <row r="880" spans="7:59" ht="12.75">
      <c r="G880" s="2"/>
      <c r="I880" s="10"/>
      <c r="J880" s="10"/>
      <c r="K880" s="10"/>
      <c r="L880" s="10"/>
      <c r="M880" s="10"/>
      <c r="BB880" s="10"/>
      <c r="BC880" s="30"/>
      <c r="BD880" s="10"/>
      <c r="BE880" s="10"/>
      <c r="BF880" s="10"/>
      <c r="BG880" s="10"/>
    </row>
    <row r="881" spans="7:59" ht="12.75">
      <c r="G881" s="2"/>
      <c r="I881" s="10"/>
      <c r="J881" s="10"/>
      <c r="K881" s="10"/>
      <c r="L881" s="10"/>
      <c r="M881" s="10"/>
      <c r="BB881" s="10"/>
      <c r="BC881" s="30"/>
      <c r="BD881" s="10"/>
      <c r="BE881" s="10"/>
      <c r="BF881" s="10"/>
      <c r="BG881" s="10"/>
    </row>
    <row r="882" spans="7:59" ht="12.75">
      <c r="G882" s="2"/>
      <c r="I882" s="10"/>
      <c r="J882" s="10"/>
      <c r="K882" s="10"/>
      <c r="L882" s="10"/>
      <c r="M882" s="10"/>
      <c r="BB882" s="10"/>
      <c r="BC882" s="30"/>
      <c r="BD882" s="10"/>
      <c r="BE882" s="10"/>
      <c r="BF882" s="10"/>
      <c r="BG882" s="10"/>
    </row>
    <row r="883" spans="7:59" ht="12.75">
      <c r="G883" s="2"/>
      <c r="I883" s="10"/>
      <c r="J883" s="10"/>
      <c r="K883" s="10"/>
      <c r="L883" s="10"/>
      <c r="M883" s="10"/>
      <c r="BB883" s="10"/>
      <c r="BC883" s="30"/>
      <c r="BD883" s="10"/>
      <c r="BE883" s="10"/>
      <c r="BF883" s="10"/>
      <c r="BG883" s="10"/>
    </row>
    <row r="884" spans="7:59" ht="12.75">
      <c r="G884" s="2"/>
      <c r="I884" s="10"/>
      <c r="J884" s="10"/>
      <c r="K884" s="10"/>
      <c r="L884" s="10"/>
      <c r="M884" s="10"/>
      <c r="BB884" s="10"/>
      <c r="BC884" s="30"/>
      <c r="BD884" s="10"/>
      <c r="BE884" s="10"/>
      <c r="BF884" s="10"/>
      <c r="BG884" s="10"/>
    </row>
    <row r="885" spans="7:59" ht="12.75">
      <c r="G885" s="2"/>
      <c r="I885" s="10"/>
      <c r="J885" s="10"/>
      <c r="K885" s="10"/>
      <c r="L885" s="10"/>
      <c r="M885" s="10"/>
      <c r="BB885" s="10"/>
      <c r="BC885" s="30"/>
      <c r="BD885" s="10"/>
      <c r="BE885" s="10"/>
      <c r="BF885" s="10"/>
      <c r="BG885" s="10"/>
    </row>
    <row r="886" spans="7:59" ht="12.75">
      <c r="G886" s="2"/>
      <c r="I886" s="10"/>
      <c r="J886" s="10"/>
      <c r="K886" s="10"/>
      <c r="L886" s="10"/>
      <c r="M886" s="10"/>
      <c r="BB886" s="10"/>
      <c r="BC886" s="30"/>
      <c r="BD886" s="10"/>
      <c r="BE886" s="10"/>
      <c r="BF886" s="10"/>
      <c r="BG886" s="10"/>
    </row>
    <row r="887" spans="7:59" ht="12.75">
      <c r="G887" s="2"/>
      <c r="I887" s="10"/>
      <c r="J887" s="10"/>
      <c r="K887" s="10"/>
      <c r="L887" s="10"/>
      <c r="M887" s="10"/>
      <c r="BB887" s="10"/>
      <c r="BC887" s="30"/>
      <c r="BD887" s="10"/>
      <c r="BE887" s="10"/>
      <c r="BF887" s="10"/>
      <c r="BG887" s="10"/>
    </row>
    <row r="888" spans="7:59" ht="12.75">
      <c r="G888" s="2"/>
      <c r="I888" s="10"/>
      <c r="J888" s="10"/>
      <c r="K888" s="10"/>
      <c r="L888" s="10"/>
      <c r="M888" s="10"/>
      <c r="BB888" s="10"/>
      <c r="BC888" s="30"/>
      <c r="BD888" s="10"/>
      <c r="BE888" s="10"/>
      <c r="BF888" s="10"/>
      <c r="BG888" s="10"/>
    </row>
    <row r="889" spans="7:59" ht="12.75">
      <c r="G889" s="2"/>
      <c r="I889" s="10"/>
      <c r="J889" s="10"/>
      <c r="K889" s="10"/>
      <c r="L889" s="10"/>
      <c r="M889" s="10"/>
      <c r="BB889" s="10"/>
      <c r="BC889" s="30"/>
      <c r="BD889" s="10"/>
      <c r="BE889" s="10"/>
      <c r="BF889" s="10"/>
      <c r="BG889" s="10"/>
    </row>
    <row r="890" spans="7:59" ht="12.75">
      <c r="G890" s="2"/>
      <c r="I890" s="10"/>
      <c r="J890" s="10"/>
      <c r="K890" s="10"/>
      <c r="L890" s="10"/>
      <c r="M890" s="10"/>
      <c r="BB890" s="10"/>
      <c r="BC890" s="30"/>
      <c r="BD890" s="10"/>
      <c r="BE890" s="10"/>
      <c r="BF890" s="10"/>
      <c r="BG890" s="10"/>
    </row>
    <row r="891" spans="7:59" ht="12.75">
      <c r="G891" s="2"/>
      <c r="I891" s="10"/>
      <c r="J891" s="10"/>
      <c r="K891" s="10"/>
      <c r="L891" s="10"/>
      <c r="M891" s="10"/>
      <c r="BB891" s="10"/>
      <c r="BC891" s="30"/>
      <c r="BD891" s="10"/>
      <c r="BE891" s="10"/>
      <c r="BF891" s="10"/>
      <c r="BG891" s="10"/>
    </row>
    <row r="892" spans="7:59" ht="12.75">
      <c r="G892" s="2"/>
      <c r="I892" s="10"/>
      <c r="J892" s="10"/>
      <c r="K892" s="10"/>
      <c r="L892" s="10"/>
      <c r="M892" s="10"/>
      <c r="BB892" s="10"/>
      <c r="BC892" s="30"/>
      <c r="BD892" s="10"/>
      <c r="BE892" s="10"/>
      <c r="BF892" s="10"/>
      <c r="BG892" s="10"/>
    </row>
    <row r="893" spans="7:59" ht="12.75">
      <c r="G893" s="2"/>
      <c r="I893" s="10"/>
      <c r="J893" s="10"/>
      <c r="K893" s="10"/>
      <c r="L893" s="10"/>
      <c r="M893" s="10"/>
      <c r="BB893" s="10"/>
      <c r="BC893" s="30"/>
      <c r="BD893" s="10"/>
      <c r="BE893" s="10"/>
      <c r="BF893" s="10"/>
      <c r="BG893" s="10"/>
    </row>
    <row r="894" spans="7:59" ht="12.75">
      <c r="G894" s="2"/>
      <c r="I894" s="10"/>
      <c r="J894" s="10"/>
      <c r="K894" s="10"/>
      <c r="L894" s="10"/>
      <c r="M894" s="10"/>
      <c r="BB894" s="10"/>
      <c r="BC894" s="30"/>
      <c r="BD894" s="10"/>
      <c r="BE894" s="10"/>
      <c r="BF894" s="10"/>
      <c r="BG894" s="10"/>
    </row>
    <row r="895" spans="7:59" ht="12.75">
      <c r="G895" s="2"/>
      <c r="I895" s="10"/>
      <c r="J895" s="10"/>
      <c r="K895" s="10"/>
      <c r="L895" s="10"/>
      <c r="M895" s="10"/>
      <c r="BB895" s="10"/>
      <c r="BC895" s="30"/>
      <c r="BD895" s="10"/>
      <c r="BE895" s="10"/>
      <c r="BF895" s="10"/>
      <c r="BG895" s="10"/>
    </row>
    <row r="896" spans="7:59" ht="12.75">
      <c r="G896" s="2"/>
      <c r="I896" s="10"/>
      <c r="J896" s="10"/>
      <c r="K896" s="10"/>
      <c r="L896" s="10"/>
      <c r="M896" s="10"/>
      <c r="BB896" s="10"/>
      <c r="BC896" s="30"/>
      <c r="BD896" s="10"/>
      <c r="BE896" s="10"/>
      <c r="BF896" s="10"/>
      <c r="BG896" s="10"/>
    </row>
    <row r="897" spans="7:59" ht="12.75">
      <c r="G897" s="2"/>
      <c r="I897" s="10"/>
      <c r="J897" s="10"/>
      <c r="K897" s="10"/>
      <c r="L897" s="10"/>
      <c r="M897" s="10"/>
      <c r="BB897" s="10"/>
      <c r="BC897" s="30"/>
      <c r="BD897" s="10"/>
      <c r="BE897" s="10"/>
      <c r="BF897" s="10"/>
      <c r="BG897" s="10"/>
    </row>
    <row r="898" spans="7:59" ht="12.75">
      <c r="G898" s="2"/>
      <c r="I898" s="10"/>
      <c r="J898" s="10"/>
      <c r="K898" s="10"/>
      <c r="L898" s="10"/>
      <c r="M898" s="10"/>
      <c r="BB898" s="10"/>
      <c r="BC898" s="30"/>
      <c r="BD898" s="10"/>
      <c r="BE898" s="10"/>
      <c r="BF898" s="10"/>
      <c r="BG898" s="10"/>
    </row>
    <row r="899" spans="7:59" ht="12.75">
      <c r="G899" s="2"/>
      <c r="I899" s="10"/>
      <c r="J899" s="10"/>
      <c r="K899" s="10"/>
      <c r="L899" s="10"/>
      <c r="M899" s="10"/>
      <c r="BB899" s="10"/>
      <c r="BC899" s="30"/>
      <c r="BD899" s="10"/>
      <c r="BE899" s="10"/>
      <c r="BF899" s="10"/>
      <c r="BG899" s="10"/>
    </row>
    <row r="900" spans="7:59" ht="12.75">
      <c r="G900" s="2"/>
      <c r="I900" s="10"/>
      <c r="J900" s="10"/>
      <c r="K900" s="10"/>
      <c r="L900" s="10"/>
      <c r="M900" s="10"/>
      <c r="BB900" s="10"/>
      <c r="BC900" s="30"/>
      <c r="BD900" s="10"/>
      <c r="BE900" s="10"/>
      <c r="BF900" s="10"/>
      <c r="BG900" s="10"/>
    </row>
    <row r="901" spans="7:59" ht="12.75">
      <c r="G901" s="2"/>
      <c r="I901" s="10"/>
      <c r="J901" s="10"/>
      <c r="K901" s="10"/>
      <c r="L901" s="10"/>
      <c r="M901" s="10"/>
      <c r="BB901" s="10"/>
      <c r="BC901" s="30"/>
      <c r="BD901" s="10"/>
      <c r="BE901" s="10"/>
      <c r="BF901" s="10"/>
      <c r="BG901" s="10"/>
    </row>
    <row r="902" spans="7:59" ht="12.75">
      <c r="G902" s="2"/>
      <c r="I902" s="10"/>
      <c r="J902" s="10"/>
      <c r="K902" s="10"/>
      <c r="L902" s="10"/>
      <c r="M902" s="10"/>
      <c r="BB902" s="10"/>
      <c r="BC902" s="30"/>
      <c r="BD902" s="10"/>
      <c r="BE902" s="10"/>
      <c r="BF902" s="10"/>
      <c r="BG902" s="10"/>
    </row>
    <row r="903" spans="7:59" ht="12.75">
      <c r="G903" s="2"/>
      <c r="I903" s="10"/>
      <c r="J903" s="10"/>
      <c r="K903" s="10"/>
      <c r="L903" s="10"/>
      <c r="M903" s="10"/>
      <c r="BB903" s="10"/>
      <c r="BC903" s="30"/>
      <c r="BD903" s="10"/>
      <c r="BE903" s="10"/>
      <c r="BF903" s="10"/>
      <c r="BG903" s="10"/>
    </row>
    <row r="904" spans="7:59" ht="12.75">
      <c r="G904" s="2"/>
      <c r="I904" s="10"/>
      <c r="J904" s="10"/>
      <c r="K904" s="10"/>
      <c r="L904" s="10"/>
      <c r="M904" s="10"/>
      <c r="BB904" s="10"/>
      <c r="BC904" s="30"/>
      <c r="BD904" s="10"/>
      <c r="BE904" s="10"/>
      <c r="BF904" s="10"/>
      <c r="BG904" s="10"/>
    </row>
    <row r="905" spans="7:59" ht="12.75">
      <c r="G905" s="2"/>
      <c r="I905" s="10"/>
      <c r="J905" s="10"/>
      <c r="K905" s="10"/>
      <c r="L905" s="10"/>
      <c r="M905" s="10"/>
      <c r="BB905" s="10"/>
      <c r="BC905" s="30"/>
      <c r="BD905" s="10"/>
      <c r="BE905" s="10"/>
      <c r="BF905" s="10"/>
      <c r="BG905" s="10"/>
    </row>
    <row r="906" spans="7:59" ht="12.75">
      <c r="G906" s="2"/>
      <c r="I906" s="10"/>
      <c r="J906" s="10"/>
      <c r="K906" s="10"/>
      <c r="L906" s="10"/>
      <c r="M906" s="10"/>
      <c r="BB906" s="10"/>
      <c r="BC906" s="30"/>
      <c r="BD906" s="10"/>
      <c r="BE906" s="10"/>
      <c r="BF906" s="10"/>
      <c r="BG906" s="10"/>
    </row>
    <row r="907" spans="7:59" ht="12.75">
      <c r="G907" s="2"/>
      <c r="I907" s="10"/>
      <c r="J907" s="10"/>
      <c r="K907" s="10"/>
      <c r="L907" s="10"/>
      <c r="M907" s="10"/>
      <c r="BB907" s="10"/>
      <c r="BC907" s="30"/>
      <c r="BD907" s="10"/>
      <c r="BE907" s="10"/>
      <c r="BF907" s="10"/>
      <c r="BG907" s="10"/>
    </row>
    <row r="908" spans="7:59" ht="12.75">
      <c r="G908" s="2"/>
      <c r="I908" s="10"/>
      <c r="J908" s="10"/>
      <c r="K908" s="10"/>
      <c r="L908" s="10"/>
      <c r="M908" s="10"/>
      <c r="BB908" s="10"/>
      <c r="BC908" s="30"/>
      <c r="BD908" s="10"/>
      <c r="BE908" s="10"/>
      <c r="BF908" s="10"/>
      <c r="BG908" s="10"/>
    </row>
    <row r="909" spans="7:59" ht="12.75">
      <c r="G909" s="2"/>
      <c r="I909" s="10"/>
      <c r="J909" s="10"/>
      <c r="K909" s="10"/>
      <c r="L909" s="10"/>
      <c r="M909" s="10"/>
      <c r="BB909" s="10"/>
      <c r="BC909" s="30"/>
      <c r="BD909" s="10"/>
      <c r="BE909" s="10"/>
      <c r="BF909" s="10"/>
      <c r="BG909" s="10"/>
    </row>
    <row r="910" spans="7:59" ht="12.75">
      <c r="G910" s="2"/>
      <c r="I910" s="10"/>
      <c r="J910" s="10"/>
      <c r="K910" s="10"/>
      <c r="L910" s="10"/>
      <c r="M910" s="10"/>
      <c r="BB910" s="10"/>
      <c r="BC910" s="30"/>
      <c r="BD910" s="10"/>
      <c r="BE910" s="10"/>
      <c r="BF910" s="10"/>
      <c r="BG910" s="10"/>
    </row>
    <row r="911" spans="7:59" ht="12.75">
      <c r="G911" s="2"/>
      <c r="I911" s="10"/>
      <c r="J911" s="10"/>
      <c r="K911" s="10"/>
      <c r="L911" s="10"/>
      <c r="M911" s="10"/>
      <c r="BB911" s="10"/>
      <c r="BC911" s="30"/>
      <c r="BD911" s="10"/>
      <c r="BE911" s="10"/>
      <c r="BF911" s="10"/>
      <c r="BG911" s="10"/>
    </row>
    <row r="912" spans="7:59" ht="12.75">
      <c r="G912" s="2"/>
      <c r="I912" s="10"/>
      <c r="J912" s="10"/>
      <c r="K912" s="10"/>
      <c r="L912" s="10"/>
      <c r="M912" s="10"/>
      <c r="BB912" s="10"/>
      <c r="BC912" s="30"/>
      <c r="BD912" s="10"/>
      <c r="BE912" s="10"/>
      <c r="BF912" s="10"/>
      <c r="BG912" s="10"/>
    </row>
    <row r="913" spans="7:59" ht="12.75">
      <c r="G913" s="2"/>
      <c r="I913" s="10"/>
      <c r="J913" s="10"/>
      <c r="K913" s="10"/>
      <c r="L913" s="10"/>
      <c r="M913" s="10"/>
      <c r="BB913" s="10"/>
      <c r="BC913" s="30"/>
      <c r="BD913" s="10"/>
      <c r="BE913" s="10"/>
      <c r="BF913" s="10"/>
      <c r="BG913" s="10"/>
    </row>
    <row r="914" spans="7:59" ht="12.75">
      <c r="G914" s="2"/>
      <c r="I914" s="10"/>
      <c r="J914" s="10"/>
      <c r="K914" s="10"/>
      <c r="L914" s="10"/>
      <c r="M914" s="10"/>
      <c r="BB914" s="10"/>
      <c r="BC914" s="30"/>
      <c r="BD914" s="10"/>
      <c r="BE914" s="10"/>
      <c r="BF914" s="10"/>
      <c r="BG914" s="10"/>
    </row>
    <row r="915" spans="7:59" ht="12.75">
      <c r="G915" s="2"/>
      <c r="I915" s="10"/>
      <c r="J915" s="10"/>
      <c r="K915" s="10"/>
      <c r="L915" s="10"/>
      <c r="M915" s="10"/>
      <c r="BB915" s="10"/>
      <c r="BC915" s="30"/>
      <c r="BD915" s="10"/>
      <c r="BE915" s="10"/>
      <c r="BF915" s="10"/>
      <c r="BG915" s="10"/>
    </row>
    <row r="916" spans="7:59" ht="12.75">
      <c r="G916" s="2"/>
      <c r="I916" s="10"/>
      <c r="J916" s="10"/>
      <c r="K916" s="10"/>
      <c r="L916" s="10"/>
      <c r="M916" s="10"/>
      <c r="BB916" s="10"/>
      <c r="BC916" s="30"/>
      <c r="BD916" s="10"/>
      <c r="BE916" s="10"/>
      <c r="BF916" s="10"/>
      <c r="BG916" s="10"/>
    </row>
    <row r="917" spans="7:59" ht="12.75">
      <c r="G917" s="2"/>
      <c r="I917" s="10"/>
      <c r="J917" s="10"/>
      <c r="K917" s="10"/>
      <c r="L917" s="10"/>
      <c r="M917" s="10"/>
      <c r="BB917" s="10"/>
      <c r="BC917" s="30"/>
      <c r="BD917" s="10"/>
      <c r="BE917" s="10"/>
      <c r="BF917" s="10"/>
      <c r="BG917" s="10"/>
    </row>
    <row r="918" spans="7:59" ht="12.75">
      <c r="G918" s="2"/>
      <c r="I918" s="10"/>
      <c r="J918" s="10"/>
      <c r="K918" s="10"/>
      <c r="L918" s="10"/>
      <c r="M918" s="10"/>
      <c r="BB918" s="10"/>
      <c r="BC918" s="30"/>
      <c r="BD918" s="10"/>
      <c r="BE918" s="10"/>
      <c r="BF918" s="10"/>
      <c r="BG918" s="10"/>
    </row>
    <row r="919" spans="7:59" ht="12.75">
      <c r="G919" s="2"/>
      <c r="I919" s="10"/>
      <c r="J919" s="10"/>
      <c r="K919" s="10"/>
      <c r="L919" s="10"/>
      <c r="M919" s="10"/>
      <c r="BB919" s="10"/>
      <c r="BC919" s="30"/>
      <c r="BD919" s="10"/>
      <c r="BE919" s="10"/>
      <c r="BF919" s="10"/>
      <c r="BG919" s="10"/>
    </row>
    <row r="920" spans="7:59" ht="12.75">
      <c r="G920" s="2"/>
      <c r="I920" s="10"/>
      <c r="J920" s="10"/>
      <c r="K920" s="10"/>
      <c r="L920" s="10"/>
      <c r="M920" s="10"/>
      <c r="BB920" s="10"/>
      <c r="BC920" s="30"/>
      <c r="BD920" s="10"/>
      <c r="BE920" s="10"/>
      <c r="BF920" s="10"/>
      <c r="BG920" s="10"/>
    </row>
    <row r="921" spans="7:59" ht="12.75">
      <c r="G921" s="2"/>
      <c r="I921" s="10"/>
      <c r="J921" s="10"/>
      <c r="K921" s="10"/>
      <c r="L921" s="10"/>
      <c r="M921" s="10"/>
      <c r="BB921" s="10"/>
      <c r="BC921" s="30"/>
      <c r="BD921" s="10"/>
      <c r="BE921" s="10"/>
      <c r="BF921" s="10"/>
      <c r="BG921" s="10"/>
    </row>
    <row r="922" spans="7:59" ht="12.75">
      <c r="G922" s="2"/>
      <c r="I922" s="10"/>
      <c r="J922" s="10"/>
      <c r="K922" s="10"/>
      <c r="L922" s="10"/>
      <c r="M922" s="10"/>
      <c r="BB922" s="10"/>
      <c r="BC922" s="30"/>
      <c r="BD922" s="10"/>
      <c r="BE922" s="10"/>
      <c r="BF922" s="10"/>
      <c r="BG922" s="10"/>
    </row>
    <row r="923" spans="7:59" ht="12.75">
      <c r="G923" s="2"/>
      <c r="I923" s="10"/>
      <c r="J923" s="10"/>
      <c r="K923" s="10"/>
      <c r="L923" s="10"/>
      <c r="M923" s="10"/>
      <c r="BB923" s="10"/>
      <c r="BC923" s="30"/>
      <c r="BD923" s="10"/>
      <c r="BE923" s="10"/>
      <c r="BF923" s="10"/>
      <c r="BG923" s="10"/>
    </row>
    <row r="924" spans="7:59" ht="12.75">
      <c r="G924" s="2"/>
      <c r="I924" s="10"/>
      <c r="J924" s="10"/>
      <c r="K924" s="10"/>
      <c r="L924" s="10"/>
      <c r="M924" s="10"/>
      <c r="BB924" s="10"/>
      <c r="BC924" s="30"/>
      <c r="BD924" s="10"/>
      <c r="BE924" s="10"/>
      <c r="BF924" s="10"/>
      <c r="BG924" s="10"/>
    </row>
    <row r="925" spans="7:59" ht="12.75">
      <c r="G925" s="2"/>
      <c r="I925" s="10"/>
      <c r="J925" s="10"/>
      <c r="K925" s="10"/>
      <c r="L925" s="10"/>
      <c r="M925" s="10"/>
      <c r="BB925" s="10"/>
      <c r="BC925" s="30"/>
      <c r="BD925" s="10"/>
      <c r="BE925" s="10"/>
      <c r="BF925" s="10"/>
      <c r="BG925" s="10"/>
    </row>
    <row r="926" spans="7:59" ht="12.75">
      <c r="G926" s="2"/>
      <c r="I926" s="10"/>
      <c r="J926" s="10"/>
      <c r="K926" s="10"/>
      <c r="L926" s="10"/>
      <c r="M926" s="10"/>
      <c r="BB926" s="10"/>
      <c r="BC926" s="30"/>
      <c r="BD926" s="10"/>
      <c r="BE926" s="10"/>
      <c r="BF926" s="10"/>
      <c r="BG926" s="10"/>
    </row>
    <row r="927" spans="7:59" ht="12.75">
      <c r="G927" s="2"/>
      <c r="I927" s="10"/>
      <c r="J927" s="10"/>
      <c r="K927" s="10"/>
      <c r="L927" s="10"/>
      <c r="M927" s="10"/>
      <c r="BB927" s="10"/>
      <c r="BC927" s="30"/>
      <c r="BD927" s="10"/>
      <c r="BE927" s="10"/>
      <c r="BF927" s="10"/>
      <c r="BG927" s="10"/>
    </row>
    <row r="928" spans="7:59" ht="12.75">
      <c r="G928" s="2"/>
      <c r="I928" s="10"/>
      <c r="J928" s="10"/>
      <c r="K928" s="10"/>
      <c r="L928" s="10"/>
      <c r="M928" s="10"/>
      <c r="BB928" s="10"/>
      <c r="BC928" s="30"/>
      <c r="BD928" s="10"/>
      <c r="BE928" s="10"/>
      <c r="BF928" s="10"/>
      <c r="BG928" s="10"/>
    </row>
    <row r="929" spans="7:59" ht="12.75">
      <c r="G929" s="2"/>
      <c r="I929" s="10"/>
      <c r="J929" s="10"/>
      <c r="K929" s="10"/>
      <c r="L929" s="10"/>
      <c r="M929" s="10"/>
      <c r="BB929" s="10"/>
      <c r="BC929" s="30"/>
      <c r="BD929" s="10"/>
      <c r="BE929" s="10"/>
      <c r="BF929" s="10"/>
      <c r="BG929" s="10"/>
    </row>
    <row r="930" spans="7:59" ht="12.75">
      <c r="G930" s="2"/>
      <c r="I930" s="10"/>
      <c r="J930" s="10"/>
      <c r="K930" s="10"/>
      <c r="L930" s="10"/>
      <c r="M930" s="10"/>
      <c r="BB930" s="10"/>
      <c r="BC930" s="30"/>
      <c r="BD930" s="10"/>
      <c r="BE930" s="10"/>
      <c r="BF930" s="10"/>
      <c r="BG930" s="10"/>
    </row>
    <row r="931" spans="7:59" ht="12.75">
      <c r="G931" s="2"/>
      <c r="I931" s="10"/>
      <c r="J931" s="10"/>
      <c r="K931" s="10"/>
      <c r="L931" s="10"/>
      <c r="M931" s="10"/>
      <c r="BB931" s="10"/>
      <c r="BC931" s="30"/>
      <c r="BD931" s="10"/>
      <c r="BE931" s="10"/>
      <c r="BF931" s="10"/>
      <c r="BG931" s="10"/>
    </row>
    <row r="932" spans="7:59" ht="12.75">
      <c r="G932" s="2"/>
      <c r="I932" s="10"/>
      <c r="J932" s="10"/>
      <c r="K932" s="10"/>
      <c r="L932" s="10"/>
      <c r="M932" s="10"/>
      <c r="BB932" s="10"/>
      <c r="BC932" s="30"/>
      <c r="BD932" s="10"/>
      <c r="BE932" s="10"/>
      <c r="BF932" s="10"/>
      <c r="BG932" s="10"/>
    </row>
    <row r="933" spans="7:59" ht="12.75">
      <c r="G933" s="2"/>
      <c r="I933" s="10"/>
      <c r="J933" s="10"/>
      <c r="K933" s="10"/>
      <c r="L933" s="10"/>
      <c r="M933" s="10"/>
      <c r="BB933" s="10"/>
      <c r="BC933" s="30"/>
      <c r="BD933" s="10"/>
      <c r="BE933" s="10"/>
      <c r="BF933" s="10"/>
      <c r="BG933" s="10"/>
    </row>
    <row r="934" spans="7:59" ht="12.75">
      <c r="G934" s="2"/>
      <c r="I934" s="10"/>
      <c r="J934" s="10"/>
      <c r="K934" s="10"/>
      <c r="L934" s="10"/>
      <c r="M934" s="10"/>
      <c r="BB934" s="10"/>
      <c r="BC934" s="30"/>
      <c r="BD934" s="10"/>
      <c r="BE934" s="10"/>
      <c r="BF934" s="10"/>
      <c r="BG934" s="10"/>
    </row>
    <row r="935" spans="7:59" ht="12.75">
      <c r="G935" s="2"/>
      <c r="I935" s="10"/>
      <c r="J935" s="10"/>
      <c r="K935" s="10"/>
      <c r="L935" s="10"/>
      <c r="M935" s="10"/>
      <c r="BB935" s="10"/>
      <c r="BC935" s="30"/>
      <c r="BD935" s="10"/>
      <c r="BE935" s="10"/>
      <c r="BF935" s="10"/>
      <c r="BG935" s="10"/>
    </row>
    <row r="936" spans="7:59" ht="12.75">
      <c r="G936" s="2"/>
      <c r="I936" s="10"/>
      <c r="J936" s="10"/>
      <c r="K936" s="10"/>
      <c r="L936" s="10"/>
      <c r="M936" s="10"/>
      <c r="BB936" s="10"/>
      <c r="BC936" s="30"/>
      <c r="BD936" s="10"/>
      <c r="BE936" s="10"/>
      <c r="BF936" s="10"/>
      <c r="BG936" s="10"/>
    </row>
    <row r="937" spans="7:59" ht="12.75">
      <c r="G937" s="2"/>
      <c r="I937" s="10"/>
      <c r="J937" s="10"/>
      <c r="K937" s="10"/>
      <c r="L937" s="10"/>
      <c r="M937" s="10"/>
      <c r="BB937" s="10"/>
      <c r="BC937" s="30"/>
      <c r="BD937" s="10"/>
      <c r="BE937" s="10"/>
      <c r="BF937" s="10"/>
      <c r="BG937" s="10"/>
    </row>
    <row r="938" spans="7:59" ht="12.75">
      <c r="G938" s="2"/>
      <c r="I938" s="10"/>
      <c r="J938" s="10"/>
      <c r="K938" s="10"/>
      <c r="L938" s="10"/>
      <c r="M938" s="10"/>
      <c r="BB938" s="10"/>
      <c r="BC938" s="30"/>
      <c r="BD938" s="10"/>
      <c r="BE938" s="10"/>
      <c r="BF938" s="10"/>
      <c r="BG938" s="10"/>
    </row>
    <row r="939" spans="7:59" ht="12.75">
      <c r="G939" s="2"/>
      <c r="I939" s="10"/>
      <c r="J939" s="10"/>
      <c r="K939" s="10"/>
      <c r="L939" s="10"/>
      <c r="M939" s="10"/>
      <c r="BB939" s="10"/>
      <c r="BC939" s="30"/>
      <c r="BD939" s="10"/>
      <c r="BE939" s="10"/>
      <c r="BF939" s="10"/>
      <c r="BG939" s="10"/>
    </row>
    <row r="940" spans="7:59" ht="12.75">
      <c r="G940" s="2"/>
      <c r="I940" s="10"/>
      <c r="J940" s="10"/>
      <c r="K940" s="10"/>
      <c r="L940" s="10"/>
      <c r="M940" s="10"/>
      <c r="BB940" s="10"/>
      <c r="BC940" s="30"/>
      <c r="BD940" s="10"/>
      <c r="BE940" s="10"/>
      <c r="BF940" s="10"/>
      <c r="BG940" s="10"/>
    </row>
    <row r="941" spans="7:59" ht="12.75">
      <c r="G941" s="2"/>
      <c r="I941" s="10"/>
      <c r="J941" s="10"/>
      <c r="K941" s="10"/>
      <c r="L941" s="10"/>
      <c r="M941" s="10"/>
      <c r="BB941" s="10"/>
      <c r="BC941" s="30"/>
      <c r="BD941" s="10"/>
      <c r="BE941" s="10"/>
      <c r="BF941" s="10"/>
      <c r="BG941" s="10"/>
    </row>
    <row r="942" spans="7:59" ht="12.75">
      <c r="G942" s="2"/>
      <c r="I942" s="10"/>
      <c r="J942" s="10"/>
      <c r="K942" s="10"/>
      <c r="L942" s="10"/>
      <c r="M942" s="10"/>
      <c r="BB942" s="10"/>
      <c r="BC942" s="30"/>
      <c r="BD942" s="10"/>
      <c r="BE942" s="10"/>
      <c r="BF942" s="10"/>
      <c r="BG942" s="10"/>
    </row>
    <row r="943" spans="7:59" ht="12.75">
      <c r="G943" s="2"/>
      <c r="I943" s="10"/>
      <c r="J943" s="10"/>
      <c r="K943" s="10"/>
      <c r="L943" s="10"/>
      <c r="M943" s="10"/>
      <c r="BB943" s="10"/>
      <c r="BC943" s="30"/>
      <c r="BD943" s="10"/>
      <c r="BE943" s="10"/>
      <c r="BF943" s="10"/>
      <c r="BG943" s="10"/>
    </row>
    <row r="944" spans="7:59" ht="12.75">
      <c r="G944" s="2"/>
      <c r="I944" s="10"/>
      <c r="J944" s="10"/>
      <c r="K944" s="10"/>
      <c r="L944" s="10"/>
      <c r="M944" s="10"/>
      <c r="BB944" s="10"/>
      <c r="BC944" s="30"/>
      <c r="BD944" s="10"/>
      <c r="BE944" s="10"/>
      <c r="BF944" s="10"/>
      <c r="BG944" s="10"/>
    </row>
    <row r="945" spans="7:59" ht="12.75">
      <c r="G945" s="2"/>
      <c r="I945" s="10"/>
      <c r="J945" s="10"/>
      <c r="K945" s="10"/>
      <c r="L945" s="10"/>
      <c r="M945" s="10"/>
      <c r="BB945" s="10"/>
      <c r="BC945" s="30"/>
      <c r="BD945" s="10"/>
      <c r="BE945" s="10"/>
      <c r="BF945" s="10"/>
      <c r="BG945" s="10"/>
    </row>
    <row r="946" spans="7:59" ht="12.75">
      <c r="G946" s="2"/>
      <c r="I946" s="10"/>
      <c r="J946" s="10"/>
      <c r="K946" s="10"/>
      <c r="L946" s="10"/>
      <c r="M946" s="10"/>
      <c r="BB946" s="10"/>
      <c r="BC946" s="30"/>
      <c r="BD946" s="10"/>
      <c r="BE946" s="10"/>
      <c r="BF946" s="10"/>
      <c r="BG946" s="10"/>
    </row>
    <row r="947" spans="7:59" ht="12.75">
      <c r="G947" s="2"/>
      <c r="I947" s="10"/>
      <c r="J947" s="10"/>
      <c r="K947" s="10"/>
      <c r="L947" s="10"/>
      <c r="M947" s="10"/>
      <c r="BB947" s="10"/>
      <c r="BC947" s="30"/>
      <c r="BD947" s="10"/>
      <c r="BE947" s="10"/>
      <c r="BF947" s="10"/>
      <c r="BG947" s="10"/>
    </row>
    <row r="948" spans="7:59" ht="12.75">
      <c r="G948" s="2"/>
      <c r="I948" s="10"/>
      <c r="J948" s="10"/>
      <c r="K948" s="10"/>
      <c r="L948" s="10"/>
      <c r="M948" s="10"/>
      <c r="BB948" s="10"/>
      <c r="BC948" s="30"/>
      <c r="BD948" s="10"/>
      <c r="BE948" s="10"/>
      <c r="BF948" s="10"/>
      <c r="BG948" s="10"/>
    </row>
    <row r="949" spans="7:59" ht="12.75">
      <c r="G949" s="2"/>
      <c r="I949" s="10"/>
      <c r="J949" s="10"/>
      <c r="K949" s="10"/>
      <c r="L949" s="10"/>
      <c r="M949" s="10"/>
      <c r="BB949" s="10"/>
      <c r="BC949" s="30"/>
      <c r="BD949" s="10"/>
      <c r="BE949" s="10"/>
      <c r="BF949" s="10"/>
      <c r="BG949" s="10"/>
    </row>
    <row r="950" spans="7:59" ht="12.75">
      <c r="G950" s="2"/>
      <c r="I950" s="10"/>
      <c r="J950" s="10"/>
      <c r="K950" s="10"/>
      <c r="L950" s="10"/>
      <c r="M950" s="10"/>
      <c r="BB950" s="10"/>
      <c r="BC950" s="30"/>
      <c r="BD950" s="10"/>
      <c r="BE950" s="10"/>
      <c r="BF950" s="10"/>
      <c r="BG950" s="10"/>
    </row>
    <row r="951" spans="7:59" ht="12.75">
      <c r="G951" s="2"/>
      <c r="I951" s="10"/>
      <c r="J951" s="10"/>
      <c r="K951" s="10"/>
      <c r="L951" s="10"/>
      <c r="M951" s="10"/>
      <c r="BB951" s="10"/>
      <c r="BC951" s="30"/>
      <c r="BD951" s="10"/>
      <c r="BE951" s="10"/>
      <c r="BF951" s="10"/>
      <c r="BG951" s="10"/>
    </row>
    <row r="952" spans="7:59" ht="12.75">
      <c r="G952" s="2"/>
      <c r="I952" s="10"/>
      <c r="J952" s="10"/>
      <c r="K952" s="10"/>
      <c r="L952" s="10"/>
      <c r="M952" s="10"/>
      <c r="BB952" s="10"/>
      <c r="BC952" s="30"/>
      <c r="BD952" s="10"/>
      <c r="BE952" s="10"/>
      <c r="BF952" s="10"/>
      <c r="BG952" s="10"/>
    </row>
    <row r="953" spans="7:59" ht="12.75">
      <c r="G953" s="2"/>
      <c r="I953" s="10"/>
      <c r="J953" s="10"/>
      <c r="K953" s="10"/>
      <c r="L953" s="10"/>
      <c r="M953" s="10"/>
      <c r="BB953" s="10"/>
      <c r="BC953" s="30"/>
      <c r="BD953" s="10"/>
      <c r="BE953" s="10"/>
      <c r="BF953" s="10"/>
      <c r="BG953" s="10"/>
    </row>
    <row r="954" spans="7:59" ht="12.75">
      <c r="G954" s="2"/>
      <c r="I954" s="10"/>
      <c r="J954" s="10"/>
      <c r="K954" s="10"/>
      <c r="L954" s="10"/>
      <c r="M954" s="10"/>
      <c r="BB954" s="10"/>
      <c r="BC954" s="30"/>
      <c r="BD954" s="10"/>
      <c r="BE954" s="10"/>
      <c r="BF954" s="10"/>
      <c r="BG954" s="10"/>
    </row>
    <row r="955" spans="7:59" ht="12.75">
      <c r="G955" s="2"/>
      <c r="I955" s="10"/>
      <c r="J955" s="10"/>
      <c r="K955" s="10"/>
      <c r="L955" s="10"/>
      <c r="M955" s="10"/>
      <c r="BB955" s="10"/>
      <c r="BC955" s="30"/>
      <c r="BD955" s="10"/>
      <c r="BE955" s="10"/>
      <c r="BF955" s="10"/>
      <c r="BG955" s="10"/>
    </row>
    <row r="956" spans="7:59" ht="12.75">
      <c r="G956" s="2"/>
      <c r="I956" s="10"/>
      <c r="J956" s="10"/>
      <c r="K956" s="10"/>
      <c r="L956" s="10"/>
      <c r="M956" s="10"/>
      <c r="BB956" s="10"/>
      <c r="BC956" s="30"/>
      <c r="BD956" s="10"/>
      <c r="BE956" s="10"/>
      <c r="BF956" s="10"/>
      <c r="BG956" s="10"/>
    </row>
    <row r="957" spans="7:59" ht="12.75">
      <c r="G957" s="2"/>
      <c r="I957" s="10"/>
      <c r="J957" s="10"/>
      <c r="K957" s="10"/>
      <c r="L957" s="10"/>
      <c r="M957" s="10"/>
      <c r="BB957" s="10"/>
      <c r="BC957" s="30"/>
      <c r="BD957" s="10"/>
      <c r="BE957" s="10"/>
      <c r="BF957" s="10"/>
      <c r="BG957" s="10"/>
    </row>
    <row r="958" spans="7:59" ht="12.75">
      <c r="G958" s="2"/>
      <c r="I958" s="10"/>
      <c r="J958" s="10"/>
      <c r="K958" s="10"/>
      <c r="L958" s="10"/>
      <c r="M958" s="10"/>
      <c r="BB958" s="10"/>
      <c r="BC958" s="30"/>
      <c r="BD958" s="10"/>
      <c r="BE958" s="10"/>
      <c r="BF958" s="10"/>
      <c r="BG958" s="10"/>
    </row>
    <row r="959" spans="7:59" ht="12.75">
      <c r="G959" s="2"/>
      <c r="I959" s="10"/>
      <c r="J959" s="10"/>
      <c r="K959" s="10"/>
      <c r="L959" s="10"/>
      <c r="M959" s="10"/>
      <c r="BB959" s="10"/>
      <c r="BC959" s="30"/>
      <c r="BD959" s="10"/>
      <c r="BE959" s="10"/>
      <c r="BF959" s="10"/>
      <c r="BG959" s="10"/>
    </row>
    <row r="960" spans="7:59" ht="12.75">
      <c r="G960" s="2"/>
      <c r="I960" s="10"/>
      <c r="J960" s="10"/>
      <c r="K960" s="10"/>
      <c r="L960" s="10"/>
      <c r="M960" s="10"/>
      <c r="BB960" s="10"/>
      <c r="BC960" s="30"/>
      <c r="BD960" s="10"/>
      <c r="BE960" s="10"/>
      <c r="BF960" s="10"/>
      <c r="BG960" s="10"/>
    </row>
    <row r="961" spans="7:59" ht="12.75">
      <c r="G961" s="2"/>
      <c r="I961" s="10"/>
      <c r="J961" s="10"/>
      <c r="K961" s="10"/>
      <c r="L961" s="10"/>
      <c r="M961" s="10"/>
      <c r="BB961" s="10"/>
      <c r="BC961" s="30"/>
      <c r="BD961" s="10"/>
      <c r="BE961" s="10"/>
      <c r="BF961" s="10"/>
      <c r="BG961" s="10"/>
    </row>
    <row r="962" spans="7:59" ht="12.75">
      <c r="G962" s="2"/>
      <c r="I962" s="10"/>
      <c r="J962" s="10"/>
      <c r="K962" s="10"/>
      <c r="L962" s="10"/>
      <c r="M962" s="10"/>
      <c r="BB962" s="10"/>
      <c r="BC962" s="30"/>
      <c r="BD962" s="10"/>
      <c r="BE962" s="10"/>
      <c r="BF962" s="10"/>
      <c r="BG962" s="10"/>
    </row>
    <row r="963" spans="7:59" ht="12.75">
      <c r="G963" s="2"/>
      <c r="I963" s="10"/>
      <c r="J963" s="10"/>
      <c r="K963" s="10"/>
      <c r="L963" s="10"/>
      <c r="M963" s="10"/>
      <c r="BB963" s="10"/>
      <c r="BC963" s="30"/>
      <c r="BD963" s="10"/>
      <c r="BE963" s="10"/>
      <c r="BF963" s="10"/>
      <c r="BG963" s="10"/>
    </row>
    <row r="964" spans="7:59" ht="12.75">
      <c r="G964" s="2"/>
      <c r="I964" s="10"/>
      <c r="J964" s="10"/>
      <c r="K964" s="10"/>
      <c r="L964" s="10"/>
      <c r="M964" s="10"/>
      <c r="BB964" s="10"/>
      <c r="BC964" s="30"/>
      <c r="BD964" s="10"/>
      <c r="BE964" s="10"/>
      <c r="BF964" s="10"/>
      <c r="BG964" s="10"/>
    </row>
    <row r="965" spans="7:59" ht="12.75">
      <c r="G965" s="2"/>
      <c r="I965" s="10"/>
      <c r="J965" s="10"/>
      <c r="K965" s="10"/>
      <c r="L965" s="10"/>
      <c r="M965" s="10"/>
      <c r="BB965" s="10"/>
      <c r="BC965" s="30"/>
      <c r="BD965" s="10"/>
      <c r="BE965" s="10"/>
      <c r="BF965" s="10"/>
      <c r="BG965" s="10"/>
    </row>
    <row r="966" spans="7:59" ht="12.75">
      <c r="G966" s="2"/>
      <c r="I966" s="10"/>
      <c r="J966" s="10"/>
      <c r="K966" s="10"/>
      <c r="L966" s="10"/>
      <c r="M966" s="10"/>
      <c r="BB966" s="10"/>
      <c r="BC966" s="30"/>
      <c r="BD966" s="10"/>
      <c r="BE966" s="10"/>
      <c r="BF966" s="10"/>
      <c r="BG966" s="10"/>
    </row>
    <row r="967" spans="7:59" ht="12.75">
      <c r="G967" s="2"/>
      <c r="I967" s="10"/>
      <c r="J967" s="10"/>
      <c r="K967" s="10"/>
      <c r="L967" s="10"/>
      <c r="M967" s="10"/>
      <c r="BB967" s="10"/>
      <c r="BC967" s="30"/>
      <c r="BD967" s="10"/>
      <c r="BE967" s="10"/>
      <c r="BF967" s="10"/>
      <c r="BG967" s="10"/>
    </row>
    <row r="968" spans="7:59" ht="12.75">
      <c r="G968" s="2"/>
      <c r="I968" s="10"/>
      <c r="J968" s="10"/>
      <c r="K968" s="10"/>
      <c r="L968" s="10"/>
      <c r="M968" s="10"/>
      <c r="BB968" s="10"/>
      <c r="BC968" s="30"/>
      <c r="BD968" s="10"/>
      <c r="BE968" s="10"/>
      <c r="BF968" s="10"/>
      <c r="BG968" s="10"/>
    </row>
    <row r="969" spans="7:59" ht="12.75">
      <c r="G969" s="2"/>
      <c r="I969" s="10"/>
      <c r="J969" s="10"/>
      <c r="K969" s="10"/>
      <c r="L969" s="10"/>
      <c r="M969" s="10"/>
      <c r="BB969" s="10"/>
      <c r="BC969" s="30"/>
      <c r="BD969" s="10"/>
      <c r="BE969" s="10"/>
      <c r="BF969" s="10"/>
      <c r="BG969" s="10"/>
    </row>
    <row r="970" spans="7:59" ht="12.75">
      <c r="G970" s="2"/>
      <c r="I970" s="10"/>
      <c r="J970" s="10"/>
      <c r="K970" s="10"/>
      <c r="L970" s="10"/>
      <c r="M970" s="10"/>
      <c r="BB970" s="10"/>
      <c r="BC970" s="30"/>
      <c r="BD970" s="10"/>
      <c r="BE970" s="10"/>
      <c r="BF970" s="10"/>
      <c r="BG970" s="10"/>
    </row>
    <row r="971" spans="7:59" ht="12.75">
      <c r="G971" s="2"/>
      <c r="I971" s="10"/>
      <c r="J971" s="10"/>
      <c r="K971" s="10"/>
      <c r="L971" s="10"/>
      <c r="M971" s="10"/>
      <c r="BB971" s="10"/>
      <c r="BC971" s="30"/>
      <c r="BD971" s="10"/>
      <c r="BE971" s="10"/>
      <c r="BF971" s="10"/>
      <c r="BG971" s="10"/>
    </row>
    <row r="972" spans="7:59" ht="12.75">
      <c r="G972" s="2"/>
      <c r="I972" s="10"/>
      <c r="J972" s="10"/>
      <c r="K972" s="10"/>
      <c r="L972" s="10"/>
      <c r="M972" s="10"/>
      <c r="BB972" s="10"/>
      <c r="BC972" s="30"/>
      <c r="BD972" s="10"/>
      <c r="BE972" s="10"/>
      <c r="BF972" s="10"/>
      <c r="BG972" s="10"/>
    </row>
    <row r="973" spans="7:59" ht="12.75">
      <c r="G973" s="2"/>
      <c r="I973" s="10"/>
      <c r="J973" s="10"/>
      <c r="K973" s="10"/>
      <c r="L973" s="10"/>
      <c r="M973" s="10"/>
      <c r="BB973" s="10"/>
      <c r="BC973" s="30"/>
      <c r="BD973" s="10"/>
      <c r="BE973" s="10"/>
      <c r="BF973" s="10"/>
      <c r="BG973" s="10"/>
    </row>
    <row r="974" spans="7:59" ht="12.75">
      <c r="G974" s="2"/>
      <c r="I974" s="10"/>
      <c r="J974" s="10"/>
      <c r="K974" s="10"/>
      <c r="L974" s="10"/>
      <c r="M974" s="10"/>
      <c r="BB974" s="10"/>
      <c r="BC974" s="30"/>
      <c r="BD974" s="10"/>
      <c r="BE974" s="10"/>
      <c r="BF974" s="10"/>
      <c r="BG974" s="10"/>
    </row>
    <row r="975" spans="7:59" ht="12.75">
      <c r="G975" s="2"/>
      <c r="I975" s="10"/>
      <c r="J975" s="10"/>
      <c r="K975" s="10"/>
      <c r="L975" s="10"/>
      <c r="M975" s="10"/>
      <c r="BB975" s="10"/>
      <c r="BC975" s="30"/>
      <c r="BD975" s="10"/>
      <c r="BE975" s="10"/>
      <c r="BF975" s="10"/>
      <c r="BG975" s="10"/>
    </row>
    <row r="976" spans="7:59" ht="12.75">
      <c r="G976" s="2"/>
      <c r="I976" s="10"/>
      <c r="J976" s="10"/>
      <c r="K976" s="10"/>
      <c r="L976" s="10"/>
      <c r="M976" s="10"/>
      <c r="BB976" s="10"/>
      <c r="BC976" s="30"/>
      <c r="BD976" s="10"/>
      <c r="BE976" s="10"/>
      <c r="BF976" s="10"/>
      <c r="BG976" s="10"/>
    </row>
    <row r="977" spans="7:59" ht="12.75">
      <c r="G977" s="2"/>
      <c r="I977" s="10"/>
      <c r="J977" s="10"/>
      <c r="K977" s="10"/>
      <c r="L977" s="10"/>
      <c r="M977" s="10"/>
      <c r="BB977" s="10"/>
      <c r="BC977" s="30"/>
      <c r="BD977" s="10"/>
      <c r="BE977" s="10"/>
      <c r="BF977" s="10"/>
      <c r="BG977" s="10"/>
    </row>
    <row r="978" spans="7:59" ht="12.75">
      <c r="G978" s="2"/>
      <c r="I978" s="10"/>
      <c r="J978" s="10"/>
      <c r="K978" s="10"/>
      <c r="L978" s="10"/>
      <c r="M978" s="10"/>
      <c r="BB978" s="10"/>
      <c r="BC978" s="30"/>
      <c r="BD978" s="10"/>
      <c r="BE978" s="10"/>
      <c r="BF978" s="10"/>
      <c r="BG978" s="10"/>
    </row>
    <row r="979" spans="7:59" ht="12.75">
      <c r="G979" s="2"/>
      <c r="I979" s="10"/>
      <c r="J979" s="10"/>
      <c r="K979" s="10"/>
      <c r="L979" s="10"/>
      <c r="M979" s="10"/>
      <c r="BB979" s="10"/>
      <c r="BC979" s="30"/>
      <c r="BD979" s="10"/>
      <c r="BE979" s="10"/>
      <c r="BF979" s="10"/>
      <c r="BG979" s="10"/>
    </row>
    <row r="980" spans="7:59" ht="12.75">
      <c r="G980" s="2"/>
      <c r="I980" s="10"/>
      <c r="J980" s="10"/>
      <c r="K980" s="10"/>
      <c r="L980" s="10"/>
      <c r="M980" s="10"/>
      <c r="BB980" s="10"/>
      <c r="BC980" s="30"/>
      <c r="BD980" s="10"/>
      <c r="BE980" s="10"/>
      <c r="BF980" s="10"/>
      <c r="BG980" s="10"/>
    </row>
    <row r="981" spans="7:59" ht="12.75">
      <c r="G981" s="2"/>
      <c r="I981" s="10"/>
      <c r="J981" s="10"/>
      <c r="K981" s="10"/>
      <c r="L981" s="10"/>
      <c r="M981" s="10"/>
      <c r="BB981" s="10"/>
      <c r="BC981" s="30"/>
      <c r="BD981" s="10"/>
      <c r="BE981" s="10"/>
      <c r="BF981" s="10"/>
      <c r="BG981" s="10"/>
    </row>
    <row r="982" spans="7:59" ht="12.75">
      <c r="G982" s="2"/>
      <c r="I982" s="10"/>
      <c r="J982" s="10"/>
      <c r="K982" s="10"/>
      <c r="L982" s="10"/>
      <c r="M982" s="10"/>
      <c r="BB982" s="10"/>
      <c r="BC982" s="30"/>
      <c r="BD982" s="10"/>
      <c r="BE982" s="10"/>
      <c r="BF982" s="10"/>
      <c r="BG982" s="10"/>
    </row>
    <row r="983" spans="7:59" ht="12.75">
      <c r="G983" s="2"/>
      <c r="I983" s="10"/>
      <c r="J983" s="10"/>
      <c r="K983" s="10"/>
      <c r="L983" s="10"/>
      <c r="M983" s="10"/>
      <c r="BB983" s="10"/>
      <c r="BC983" s="30"/>
      <c r="BD983" s="10"/>
      <c r="BE983" s="10"/>
      <c r="BF983" s="10"/>
      <c r="BG983" s="10"/>
    </row>
    <row r="984" spans="7:59" ht="12.75">
      <c r="G984" s="2"/>
      <c r="I984" s="10"/>
      <c r="J984" s="10"/>
      <c r="K984" s="10"/>
      <c r="L984" s="10"/>
      <c r="M984" s="10"/>
      <c r="BB984" s="10"/>
      <c r="BC984" s="30"/>
      <c r="BD984" s="10"/>
      <c r="BE984" s="10"/>
      <c r="BF984" s="10"/>
      <c r="BG984" s="10"/>
    </row>
    <row r="985" spans="7:59" ht="12.75">
      <c r="G985" s="2"/>
      <c r="I985" s="10"/>
      <c r="J985" s="10"/>
      <c r="K985" s="10"/>
      <c r="L985" s="10"/>
      <c r="M985" s="10"/>
      <c r="BB985" s="10"/>
      <c r="BC985" s="30"/>
      <c r="BD985" s="10"/>
      <c r="BE985" s="10"/>
      <c r="BF985" s="10"/>
      <c r="BG985" s="10"/>
    </row>
    <row r="986" spans="7:59" ht="12.75">
      <c r="G986" s="2"/>
      <c r="I986" s="10"/>
      <c r="J986" s="10"/>
      <c r="K986" s="10"/>
      <c r="L986" s="10"/>
      <c r="M986" s="10"/>
      <c r="BB986" s="10"/>
      <c r="BC986" s="30"/>
      <c r="BD986" s="10"/>
      <c r="BE986" s="10"/>
      <c r="BF986" s="10"/>
      <c r="BG986" s="10"/>
    </row>
    <row r="987" spans="7:59" ht="12.75">
      <c r="G987" s="2"/>
      <c r="I987" s="10"/>
      <c r="J987" s="10"/>
      <c r="K987" s="10"/>
      <c r="L987" s="10"/>
      <c r="M987" s="10"/>
      <c r="BB987" s="10"/>
      <c r="BC987" s="30"/>
      <c r="BD987" s="10"/>
      <c r="BE987" s="10"/>
      <c r="BF987" s="10"/>
      <c r="BG987" s="10"/>
    </row>
    <row r="988" spans="7:59" ht="12.75">
      <c r="G988" s="2"/>
      <c r="I988" s="10"/>
      <c r="J988" s="10"/>
      <c r="K988" s="10"/>
      <c r="L988" s="10"/>
      <c r="M988" s="10"/>
      <c r="BB988" s="10"/>
      <c r="BC988" s="30"/>
      <c r="BD988" s="10"/>
      <c r="BE988" s="10"/>
      <c r="BF988" s="10"/>
      <c r="BG988" s="10"/>
    </row>
    <row r="989" spans="7:59" ht="12.75">
      <c r="G989" s="2"/>
      <c r="I989" s="10"/>
      <c r="J989" s="10"/>
      <c r="K989" s="10"/>
      <c r="L989" s="10"/>
      <c r="M989" s="10"/>
      <c r="BB989" s="10"/>
      <c r="BC989" s="30"/>
      <c r="BD989" s="10"/>
      <c r="BE989" s="10"/>
      <c r="BF989" s="10"/>
      <c r="BG989" s="10"/>
    </row>
    <row r="990" spans="7:59" ht="12.75">
      <c r="G990" s="2"/>
      <c r="I990" s="10"/>
      <c r="J990" s="10"/>
      <c r="K990" s="10"/>
      <c r="L990" s="10"/>
      <c r="M990" s="10"/>
      <c r="BB990" s="10"/>
      <c r="BC990" s="30"/>
      <c r="BD990" s="10"/>
      <c r="BE990" s="10"/>
      <c r="BF990" s="10"/>
      <c r="BG990" s="10"/>
    </row>
    <row r="991" spans="7:59" ht="12.75">
      <c r="G991" s="2"/>
      <c r="I991" s="10"/>
      <c r="J991" s="10"/>
      <c r="K991" s="10"/>
      <c r="L991" s="10"/>
      <c r="M991" s="10"/>
      <c r="BB991" s="10"/>
      <c r="BC991" s="30"/>
      <c r="BD991" s="10"/>
      <c r="BE991" s="10"/>
      <c r="BF991" s="10"/>
      <c r="BG991" s="10"/>
    </row>
    <row r="992" spans="7:59" ht="12.75">
      <c r="G992" s="2"/>
      <c r="I992" s="10"/>
      <c r="J992" s="10"/>
      <c r="K992" s="10"/>
      <c r="L992" s="10"/>
      <c r="M992" s="10"/>
      <c r="BB992" s="10"/>
      <c r="BC992" s="30"/>
      <c r="BD992" s="10"/>
      <c r="BE992" s="10"/>
      <c r="BF992" s="10"/>
      <c r="BG992" s="10"/>
    </row>
    <row r="993" spans="7:59" ht="12.75">
      <c r="G993" s="2"/>
      <c r="I993" s="10"/>
      <c r="J993" s="10"/>
      <c r="K993" s="10"/>
      <c r="L993" s="10"/>
      <c r="M993" s="10"/>
      <c r="BB993" s="10"/>
      <c r="BC993" s="30"/>
      <c r="BD993" s="10"/>
      <c r="BE993" s="10"/>
      <c r="BF993" s="10"/>
      <c r="BG993" s="10"/>
    </row>
    <row r="994" spans="7:59" ht="12.75">
      <c r="G994" s="2"/>
      <c r="I994" s="10"/>
      <c r="J994" s="10"/>
      <c r="K994" s="10"/>
      <c r="L994" s="10"/>
      <c r="M994" s="10"/>
      <c r="BB994" s="10"/>
      <c r="BC994" s="30"/>
      <c r="BD994" s="10"/>
      <c r="BE994" s="10"/>
      <c r="BF994" s="10"/>
      <c r="BG994" s="10"/>
    </row>
    <row r="995" spans="7:59" ht="12.75">
      <c r="G995" s="2"/>
      <c r="I995" s="10"/>
      <c r="J995" s="10"/>
      <c r="K995" s="10"/>
      <c r="L995" s="10"/>
      <c r="M995" s="10"/>
      <c r="BB995" s="10"/>
      <c r="BC995" s="30"/>
      <c r="BD995" s="10"/>
      <c r="BE995" s="10"/>
      <c r="BF995" s="10"/>
      <c r="BG995" s="10"/>
    </row>
    <row r="996" spans="7:59" ht="12.75">
      <c r="G996" s="2"/>
      <c r="I996" s="10"/>
      <c r="J996" s="10"/>
      <c r="K996" s="10"/>
      <c r="L996" s="10"/>
      <c r="M996" s="10"/>
      <c r="BB996" s="10"/>
      <c r="BC996" s="30"/>
      <c r="BD996" s="10"/>
      <c r="BE996" s="10"/>
      <c r="BF996" s="10"/>
      <c r="BG996" s="10"/>
    </row>
    <row r="997" spans="7:59" ht="12.75">
      <c r="G997" s="2"/>
      <c r="I997" s="10"/>
      <c r="J997" s="10"/>
      <c r="K997" s="10"/>
      <c r="L997" s="10"/>
      <c r="M997" s="10"/>
      <c r="BB997" s="10"/>
      <c r="BC997" s="30"/>
      <c r="BD997" s="10"/>
      <c r="BE997" s="10"/>
      <c r="BF997" s="10"/>
      <c r="BG997" s="10"/>
    </row>
    <row r="998" spans="7:59" ht="12.75">
      <c r="G998" s="2"/>
      <c r="I998" s="10"/>
      <c r="J998" s="10"/>
      <c r="K998" s="10"/>
      <c r="L998" s="10"/>
      <c r="M998" s="10"/>
      <c r="BB998" s="10"/>
      <c r="BC998" s="30"/>
      <c r="BD998" s="10"/>
      <c r="BE998" s="10"/>
      <c r="BF998" s="10"/>
      <c r="BG998" s="10"/>
    </row>
    <row r="999" spans="7:59" ht="12.75">
      <c r="G999" s="2"/>
      <c r="I999" s="10"/>
      <c r="J999" s="10"/>
      <c r="K999" s="10"/>
      <c r="L999" s="10"/>
      <c r="M999" s="10"/>
      <c r="BB999" s="10"/>
      <c r="BC999" s="30"/>
      <c r="BD999" s="10"/>
      <c r="BE999" s="10"/>
      <c r="BF999" s="10"/>
      <c r="BG999" s="10"/>
    </row>
    <row r="1000" spans="7:59" ht="12.75">
      <c r="G1000" s="2"/>
      <c r="I1000" s="10"/>
      <c r="J1000" s="10"/>
      <c r="K1000" s="10"/>
      <c r="L1000" s="10"/>
      <c r="M1000" s="10"/>
      <c r="BB1000" s="10"/>
      <c r="BC1000" s="30"/>
      <c r="BD1000" s="10"/>
      <c r="BE1000" s="10"/>
      <c r="BF1000" s="10"/>
      <c r="BG1000" s="10"/>
    </row>
    <row r="1001" spans="7:59" ht="12.75">
      <c r="G1001" s="2"/>
      <c r="I1001" s="10"/>
      <c r="J1001" s="10"/>
      <c r="K1001" s="10"/>
      <c r="L1001" s="10"/>
      <c r="M1001" s="10"/>
      <c r="BB1001" s="10"/>
      <c r="BC1001" s="30"/>
      <c r="BD1001" s="10"/>
      <c r="BE1001" s="10"/>
      <c r="BF1001" s="10"/>
      <c r="BG1001" s="10"/>
    </row>
    <row r="1002" spans="7:59" ht="12.75">
      <c r="G1002" s="2"/>
      <c r="I1002" s="10"/>
      <c r="J1002" s="10"/>
      <c r="K1002" s="10"/>
      <c r="L1002" s="10"/>
      <c r="M1002" s="10"/>
      <c r="BB1002" s="10"/>
      <c r="BC1002" s="30"/>
      <c r="BD1002" s="10"/>
      <c r="BE1002" s="10"/>
      <c r="BF1002" s="10"/>
      <c r="BG1002" s="10"/>
    </row>
    <row r="1003" spans="7:59" ht="12.75">
      <c r="G1003" s="2"/>
      <c r="I1003" s="10"/>
      <c r="J1003" s="10"/>
      <c r="K1003" s="10"/>
      <c r="L1003" s="10"/>
      <c r="M1003" s="10"/>
      <c r="BB1003" s="10"/>
      <c r="BC1003" s="30"/>
      <c r="BD1003" s="10"/>
      <c r="BE1003" s="10"/>
      <c r="BF1003" s="10"/>
      <c r="BG1003" s="10"/>
    </row>
    <row r="1004" spans="7:59" ht="12.75">
      <c r="G1004" s="2"/>
      <c r="I1004" s="10"/>
      <c r="J1004" s="10"/>
      <c r="K1004" s="10"/>
      <c r="L1004" s="10"/>
      <c r="M1004" s="10"/>
      <c r="BB1004" s="10"/>
      <c r="BC1004" s="30"/>
      <c r="BD1004" s="10"/>
      <c r="BE1004" s="10"/>
      <c r="BF1004" s="10"/>
      <c r="BG1004" s="10"/>
    </row>
    <row r="1005" spans="7:59" ht="12.75">
      <c r="G1005" s="2"/>
      <c r="I1005" s="10"/>
      <c r="J1005" s="10"/>
      <c r="K1005" s="10"/>
      <c r="L1005" s="10"/>
      <c r="M1005" s="10"/>
      <c r="BB1005" s="10"/>
      <c r="BC1005" s="30"/>
      <c r="BD1005" s="10"/>
      <c r="BE1005" s="10"/>
      <c r="BF1005" s="10"/>
      <c r="BG1005" s="10"/>
    </row>
    <row r="1006" spans="7:59" ht="12.75">
      <c r="G1006" s="2"/>
      <c r="I1006" s="10"/>
      <c r="J1006" s="10"/>
      <c r="K1006" s="10"/>
      <c r="L1006" s="10"/>
      <c r="M1006" s="10"/>
      <c r="BB1006" s="10"/>
      <c r="BC1006" s="30"/>
      <c r="BD1006" s="10"/>
      <c r="BE1006" s="10"/>
      <c r="BF1006" s="10"/>
      <c r="BG1006" s="10"/>
    </row>
    <row r="1007" spans="7:59" ht="12.75">
      <c r="G1007" s="2"/>
      <c r="I1007" s="10"/>
      <c r="J1007" s="10"/>
      <c r="K1007" s="10"/>
      <c r="L1007" s="10"/>
      <c r="M1007" s="10"/>
      <c r="BB1007" s="10"/>
      <c r="BC1007" s="30"/>
      <c r="BD1007" s="10"/>
      <c r="BE1007" s="10"/>
      <c r="BF1007" s="10"/>
      <c r="BG1007" s="10"/>
    </row>
    <row r="1008" spans="7:59" ht="12.75">
      <c r="G1008" s="2"/>
      <c r="I1008" s="10"/>
      <c r="J1008" s="10"/>
      <c r="K1008" s="10"/>
      <c r="L1008" s="10"/>
      <c r="M1008" s="10"/>
      <c r="BB1008" s="10"/>
      <c r="BC1008" s="30"/>
      <c r="BD1008" s="10"/>
      <c r="BE1008" s="10"/>
      <c r="BF1008" s="10"/>
      <c r="BG1008" s="10"/>
    </row>
    <row r="1009" spans="7:59" ht="12.75">
      <c r="G1009" s="2"/>
      <c r="I1009" s="10"/>
      <c r="J1009" s="10"/>
      <c r="K1009" s="10"/>
      <c r="L1009" s="10"/>
      <c r="M1009" s="10"/>
      <c r="BB1009" s="10"/>
      <c r="BC1009" s="30"/>
      <c r="BD1009" s="10"/>
      <c r="BE1009" s="10"/>
      <c r="BF1009" s="10"/>
      <c r="BG1009" s="10"/>
    </row>
    <row r="1010" spans="7:59" ht="12.75">
      <c r="G1010" s="2"/>
      <c r="I1010" s="10"/>
      <c r="J1010" s="10"/>
      <c r="K1010" s="10"/>
      <c r="L1010" s="10"/>
      <c r="M1010" s="10"/>
      <c r="BB1010" s="10"/>
      <c r="BC1010" s="30"/>
      <c r="BD1010" s="10"/>
      <c r="BE1010" s="10"/>
      <c r="BF1010" s="10"/>
      <c r="BG1010" s="10"/>
    </row>
    <row r="1011" spans="7:59" ht="12.75">
      <c r="G1011" s="2"/>
      <c r="I1011" s="10"/>
      <c r="J1011" s="10"/>
      <c r="K1011" s="10"/>
      <c r="L1011" s="10"/>
      <c r="M1011" s="10"/>
      <c r="BB1011" s="10"/>
      <c r="BC1011" s="30"/>
      <c r="BD1011" s="10"/>
      <c r="BE1011" s="10"/>
      <c r="BF1011" s="10"/>
      <c r="BG1011" s="10"/>
    </row>
    <row r="1012" spans="7:59" ht="12.75">
      <c r="G1012" s="2"/>
      <c r="I1012" s="10"/>
      <c r="J1012" s="10"/>
      <c r="K1012" s="10"/>
      <c r="L1012" s="10"/>
      <c r="M1012" s="10"/>
      <c r="BB1012" s="10"/>
      <c r="BC1012" s="30"/>
      <c r="BD1012" s="10"/>
      <c r="BE1012" s="10"/>
      <c r="BF1012" s="10"/>
      <c r="BG1012" s="10"/>
    </row>
    <row r="1013" spans="7:59" ht="12.75">
      <c r="G1013" s="2"/>
      <c r="I1013" s="10"/>
      <c r="J1013" s="10"/>
      <c r="K1013" s="10"/>
      <c r="L1013" s="10"/>
      <c r="M1013" s="10"/>
      <c r="BB1013" s="10"/>
      <c r="BC1013" s="30"/>
      <c r="BD1013" s="10"/>
      <c r="BE1013" s="10"/>
      <c r="BF1013" s="10"/>
      <c r="BG1013" s="10"/>
    </row>
    <row r="1014" spans="7:59" ht="12.75">
      <c r="G1014" s="2"/>
      <c r="I1014" s="10"/>
      <c r="J1014" s="10"/>
      <c r="K1014" s="10"/>
      <c r="L1014" s="10"/>
      <c r="M1014" s="10"/>
      <c r="BB1014" s="10"/>
      <c r="BC1014" s="30"/>
      <c r="BD1014" s="10"/>
      <c r="BE1014" s="10"/>
      <c r="BF1014" s="10"/>
      <c r="BG1014" s="10"/>
    </row>
    <row r="1015" spans="7:59" ht="12.75">
      <c r="G1015" s="2"/>
      <c r="I1015" s="10"/>
      <c r="J1015" s="10"/>
      <c r="K1015" s="10"/>
      <c r="L1015" s="10"/>
      <c r="M1015" s="10"/>
      <c r="BB1015" s="10"/>
      <c r="BC1015" s="30"/>
      <c r="BD1015" s="10"/>
      <c r="BE1015" s="10"/>
      <c r="BF1015" s="10"/>
      <c r="BG1015" s="10"/>
    </row>
    <row r="1016" spans="7:59" ht="12.75">
      <c r="G1016" s="2"/>
      <c r="I1016" s="10"/>
      <c r="J1016" s="10"/>
      <c r="K1016" s="10"/>
      <c r="L1016" s="10"/>
      <c r="M1016" s="10"/>
      <c r="BB1016" s="10"/>
      <c r="BC1016" s="30"/>
      <c r="BD1016" s="10"/>
      <c r="BE1016" s="10"/>
      <c r="BF1016" s="10"/>
      <c r="BG1016" s="10"/>
    </row>
    <row r="1017" spans="7:59" ht="12.75">
      <c r="G1017" s="2"/>
      <c r="I1017" s="10"/>
      <c r="J1017" s="10"/>
      <c r="K1017" s="10"/>
      <c r="L1017" s="10"/>
      <c r="M1017" s="10"/>
      <c r="BB1017" s="10"/>
      <c r="BC1017" s="30"/>
      <c r="BD1017" s="10"/>
      <c r="BE1017" s="10"/>
      <c r="BF1017" s="10"/>
      <c r="BG1017" s="10"/>
    </row>
    <row r="1018" spans="7:59" ht="12.75">
      <c r="G1018" s="2"/>
      <c r="I1018" s="10"/>
      <c r="J1018" s="10"/>
      <c r="K1018" s="10"/>
      <c r="L1018" s="10"/>
      <c r="M1018" s="10"/>
      <c r="BB1018" s="10"/>
      <c r="BC1018" s="30"/>
      <c r="BD1018" s="10"/>
      <c r="BE1018" s="10"/>
      <c r="BF1018" s="10"/>
      <c r="BG1018" s="10"/>
    </row>
    <row r="1019" spans="7:59" ht="12.75">
      <c r="G1019" s="2"/>
      <c r="I1019" s="10"/>
      <c r="J1019" s="10"/>
      <c r="K1019" s="10"/>
      <c r="L1019" s="10"/>
      <c r="M1019" s="10"/>
      <c r="BB1019" s="10"/>
      <c r="BC1019" s="30"/>
      <c r="BD1019" s="10"/>
      <c r="BE1019" s="10"/>
      <c r="BF1019" s="10"/>
      <c r="BG1019" s="10"/>
    </row>
    <row r="1020" spans="7:59" ht="12.75">
      <c r="G1020" s="2"/>
      <c r="I1020" s="10"/>
      <c r="J1020" s="10"/>
      <c r="K1020" s="10"/>
      <c r="L1020" s="10"/>
      <c r="M1020" s="10"/>
      <c r="BB1020" s="10"/>
      <c r="BC1020" s="30"/>
      <c r="BD1020" s="10"/>
      <c r="BE1020" s="10"/>
      <c r="BF1020" s="10"/>
      <c r="BG1020" s="10"/>
    </row>
    <row r="1021" spans="7:59" ht="12.75">
      <c r="G1021" s="2"/>
      <c r="I1021" s="10"/>
      <c r="J1021" s="10"/>
      <c r="K1021" s="10"/>
      <c r="L1021" s="10"/>
      <c r="M1021" s="10"/>
      <c r="BB1021" s="10"/>
      <c r="BC1021" s="30"/>
      <c r="BD1021" s="10"/>
      <c r="BE1021" s="10"/>
      <c r="BF1021" s="10"/>
      <c r="BG1021" s="10"/>
    </row>
    <row r="1022" spans="7:59" ht="12.75">
      <c r="G1022" s="2"/>
      <c r="I1022" s="10"/>
      <c r="J1022" s="10"/>
      <c r="K1022" s="10"/>
      <c r="L1022" s="10"/>
      <c r="M1022" s="10"/>
      <c r="BB1022" s="10"/>
      <c r="BC1022" s="30"/>
      <c r="BD1022" s="10"/>
      <c r="BE1022" s="10"/>
      <c r="BF1022" s="10"/>
      <c r="BG1022" s="10"/>
    </row>
    <row r="1023" spans="7:59" ht="12.75">
      <c r="G1023" s="2"/>
      <c r="I1023" s="10"/>
      <c r="J1023" s="10"/>
      <c r="K1023" s="10"/>
      <c r="L1023" s="10"/>
      <c r="M1023" s="10"/>
      <c r="BB1023" s="10"/>
      <c r="BC1023" s="30"/>
      <c r="BD1023" s="10"/>
      <c r="BE1023" s="10"/>
      <c r="BF1023" s="10"/>
      <c r="BG1023" s="10"/>
    </row>
    <row r="1024" spans="7:59" ht="12.75">
      <c r="G1024" s="2"/>
      <c r="I1024" s="10"/>
      <c r="J1024" s="10"/>
      <c r="K1024" s="10"/>
      <c r="L1024" s="10"/>
      <c r="M1024" s="10"/>
      <c r="BB1024" s="10"/>
      <c r="BC1024" s="30"/>
      <c r="BD1024" s="10"/>
      <c r="BE1024" s="10"/>
      <c r="BF1024" s="10"/>
      <c r="BG1024" s="10"/>
    </row>
    <row r="1025" spans="7:59" ht="12.75">
      <c r="G1025" s="2"/>
      <c r="I1025" s="10"/>
      <c r="J1025" s="10"/>
      <c r="K1025" s="10"/>
      <c r="L1025" s="10"/>
      <c r="M1025" s="10"/>
      <c r="BB1025" s="10"/>
      <c r="BC1025" s="30"/>
      <c r="BD1025" s="10"/>
      <c r="BE1025" s="10"/>
      <c r="BF1025" s="10"/>
      <c r="BG1025" s="10"/>
    </row>
    <row r="1026" spans="7:59" ht="12.75">
      <c r="G1026" s="2"/>
      <c r="I1026" s="10"/>
      <c r="J1026" s="10"/>
      <c r="K1026" s="10"/>
      <c r="L1026" s="10"/>
      <c r="M1026" s="10"/>
      <c r="BB1026" s="10"/>
      <c r="BC1026" s="30"/>
      <c r="BD1026" s="10"/>
      <c r="BE1026" s="10"/>
      <c r="BF1026" s="10"/>
      <c r="BG1026" s="10"/>
    </row>
    <row r="1027" spans="7:59" ht="12.75">
      <c r="G1027" s="2"/>
      <c r="I1027" s="10"/>
      <c r="J1027" s="10"/>
      <c r="K1027" s="10"/>
      <c r="L1027" s="10"/>
      <c r="M1027" s="10"/>
      <c r="BB1027" s="10"/>
      <c r="BC1027" s="30"/>
      <c r="BD1027" s="10"/>
      <c r="BE1027" s="10"/>
      <c r="BF1027" s="10"/>
      <c r="BG1027" s="10"/>
    </row>
    <row r="1028" spans="7:59" ht="12.75">
      <c r="G1028" s="2"/>
      <c r="I1028" s="10"/>
      <c r="J1028" s="10"/>
      <c r="K1028" s="10"/>
      <c r="L1028" s="10"/>
      <c r="M1028" s="10"/>
      <c r="BB1028" s="10"/>
      <c r="BC1028" s="30"/>
      <c r="BD1028" s="10"/>
      <c r="BE1028" s="10"/>
      <c r="BF1028" s="10"/>
      <c r="BG1028" s="10"/>
    </row>
    <row r="1029" spans="7:59" ht="12.75">
      <c r="G1029" s="2"/>
      <c r="I1029" s="10"/>
      <c r="J1029" s="10"/>
      <c r="K1029" s="10"/>
      <c r="L1029" s="10"/>
      <c r="M1029" s="10"/>
      <c r="BB1029" s="10"/>
      <c r="BC1029" s="30"/>
      <c r="BD1029" s="10"/>
      <c r="BE1029" s="10"/>
      <c r="BF1029" s="10"/>
      <c r="BG1029" s="10"/>
    </row>
    <row r="1030" spans="7:59" ht="12.75">
      <c r="G1030" s="2"/>
      <c r="I1030" s="10"/>
      <c r="J1030" s="10"/>
      <c r="K1030" s="10"/>
      <c r="L1030" s="10"/>
      <c r="M1030" s="10"/>
      <c r="BB1030" s="10"/>
      <c r="BC1030" s="30"/>
      <c r="BD1030" s="10"/>
      <c r="BE1030" s="10"/>
      <c r="BF1030" s="10"/>
      <c r="BG1030" s="10"/>
    </row>
    <row r="1031" spans="7:59" ht="12.75">
      <c r="G1031" s="2"/>
      <c r="I1031" s="10"/>
      <c r="J1031" s="10"/>
      <c r="K1031" s="10"/>
      <c r="L1031" s="10"/>
      <c r="M1031" s="10"/>
      <c r="BB1031" s="10"/>
      <c r="BC1031" s="30"/>
      <c r="BD1031" s="10"/>
      <c r="BE1031" s="10"/>
      <c r="BF1031" s="10"/>
      <c r="BG1031" s="10"/>
    </row>
    <row r="1032" spans="7:59" ht="12.75">
      <c r="G1032" s="2"/>
      <c r="I1032" s="10"/>
      <c r="J1032" s="10"/>
      <c r="K1032" s="10"/>
      <c r="L1032" s="10"/>
      <c r="M1032" s="10"/>
      <c r="BB1032" s="10"/>
      <c r="BC1032" s="30"/>
      <c r="BD1032" s="10"/>
      <c r="BE1032" s="10"/>
      <c r="BF1032" s="10"/>
      <c r="BG1032" s="10"/>
    </row>
    <row r="1033" spans="7:59" ht="12.75">
      <c r="G1033" s="2"/>
      <c r="I1033" s="10"/>
      <c r="J1033" s="10"/>
      <c r="K1033" s="10"/>
      <c r="L1033" s="10"/>
      <c r="M1033" s="10"/>
      <c r="BB1033" s="10"/>
      <c r="BC1033" s="30"/>
      <c r="BD1033" s="10"/>
      <c r="BE1033" s="10"/>
      <c r="BF1033" s="10"/>
      <c r="BG1033" s="10"/>
    </row>
    <row r="1034" spans="7:59" ht="12.75">
      <c r="G1034" s="2"/>
      <c r="I1034" s="10"/>
      <c r="J1034" s="10"/>
      <c r="K1034" s="10"/>
      <c r="L1034" s="10"/>
      <c r="M1034" s="10"/>
      <c r="BB1034" s="10"/>
      <c r="BC1034" s="30"/>
      <c r="BD1034" s="10"/>
      <c r="BE1034" s="10"/>
      <c r="BF1034" s="10"/>
      <c r="BG1034" s="10"/>
    </row>
    <row r="1035" spans="7:59" ht="12.75">
      <c r="G1035" s="2"/>
      <c r="I1035" s="10"/>
      <c r="J1035" s="10"/>
      <c r="K1035" s="10"/>
      <c r="L1035" s="10"/>
      <c r="M1035" s="10"/>
      <c r="BB1035" s="10"/>
      <c r="BC1035" s="30"/>
      <c r="BD1035" s="10"/>
      <c r="BE1035" s="10"/>
      <c r="BF1035" s="10"/>
      <c r="BG1035" s="10"/>
    </row>
    <row r="1036" spans="7:59" ht="12.75">
      <c r="G1036" s="2"/>
      <c r="I1036" s="10"/>
      <c r="J1036" s="10"/>
      <c r="K1036" s="10"/>
      <c r="L1036" s="10"/>
      <c r="M1036" s="10"/>
      <c r="BB1036" s="10"/>
      <c r="BC1036" s="30"/>
      <c r="BD1036" s="10"/>
      <c r="BE1036" s="10"/>
      <c r="BF1036" s="10"/>
      <c r="BG1036" s="10"/>
    </row>
    <row r="1037" spans="7:59" ht="12.75">
      <c r="G1037" s="2"/>
      <c r="I1037" s="10"/>
      <c r="J1037" s="10"/>
      <c r="K1037" s="10"/>
      <c r="L1037" s="10"/>
      <c r="M1037" s="10"/>
      <c r="BB1037" s="10"/>
      <c r="BC1037" s="30"/>
      <c r="BD1037" s="10"/>
      <c r="BE1037" s="10"/>
      <c r="BF1037" s="10"/>
      <c r="BG1037" s="10"/>
    </row>
    <row r="1038" spans="7:59" ht="12.75">
      <c r="G1038" s="2"/>
      <c r="I1038" s="10"/>
      <c r="J1038" s="10"/>
      <c r="K1038" s="10"/>
      <c r="L1038" s="10"/>
      <c r="M1038" s="10"/>
      <c r="BB1038" s="10"/>
      <c r="BC1038" s="30"/>
      <c r="BD1038" s="10"/>
      <c r="BE1038" s="10"/>
      <c r="BF1038" s="10"/>
      <c r="BG1038" s="10"/>
    </row>
    <row r="1039" spans="7:59" ht="12.75">
      <c r="G1039" s="2"/>
      <c r="I1039" s="10"/>
      <c r="J1039" s="10"/>
      <c r="K1039" s="10"/>
      <c r="L1039" s="10"/>
      <c r="M1039" s="10"/>
      <c r="BB1039" s="10"/>
      <c r="BC1039" s="30"/>
      <c r="BD1039" s="10"/>
      <c r="BE1039" s="10"/>
      <c r="BF1039" s="10"/>
      <c r="BG1039" s="10"/>
    </row>
    <row r="1040" spans="7:59" ht="12.75">
      <c r="G1040" s="2"/>
      <c r="I1040" s="10"/>
      <c r="J1040" s="10"/>
      <c r="K1040" s="10"/>
      <c r="L1040" s="10"/>
      <c r="M1040" s="10"/>
      <c r="BB1040" s="10"/>
      <c r="BC1040" s="30"/>
      <c r="BD1040" s="10"/>
      <c r="BE1040" s="10"/>
      <c r="BF1040" s="10"/>
      <c r="BG1040" s="10"/>
    </row>
    <row r="1041" spans="7:59" ht="12.75">
      <c r="G1041" s="2"/>
      <c r="I1041" s="10"/>
      <c r="J1041" s="10"/>
      <c r="K1041" s="10"/>
      <c r="L1041" s="10"/>
      <c r="M1041" s="10"/>
      <c r="BB1041" s="10"/>
      <c r="BC1041" s="30"/>
      <c r="BD1041" s="10"/>
      <c r="BE1041" s="10"/>
      <c r="BF1041" s="10"/>
      <c r="BG1041" s="10"/>
    </row>
    <row r="1042" spans="7:59" ht="12.75">
      <c r="G1042" s="2"/>
      <c r="I1042" s="10"/>
      <c r="J1042" s="10"/>
      <c r="K1042" s="10"/>
      <c r="L1042" s="10"/>
      <c r="M1042" s="10"/>
      <c r="BB1042" s="10"/>
      <c r="BC1042" s="30"/>
      <c r="BD1042" s="10"/>
      <c r="BE1042" s="10"/>
      <c r="BF1042" s="10"/>
      <c r="BG1042" s="10"/>
    </row>
    <row r="1043" spans="7:59" ht="12.75">
      <c r="G1043" s="2"/>
      <c r="I1043" s="10"/>
      <c r="J1043" s="10"/>
      <c r="K1043" s="10"/>
      <c r="L1043" s="10"/>
      <c r="M1043" s="10"/>
      <c r="BB1043" s="10"/>
      <c r="BC1043" s="30"/>
      <c r="BD1043" s="10"/>
      <c r="BE1043" s="10"/>
      <c r="BF1043" s="10"/>
      <c r="BG1043" s="10"/>
    </row>
    <row r="1044" spans="7:59" ht="12.75">
      <c r="G1044" s="2"/>
      <c r="I1044" s="10"/>
      <c r="J1044" s="10"/>
      <c r="K1044" s="10"/>
      <c r="L1044" s="10"/>
      <c r="M1044" s="10"/>
      <c r="BB1044" s="10"/>
      <c r="BC1044" s="30"/>
      <c r="BD1044" s="10"/>
      <c r="BE1044" s="10"/>
      <c r="BF1044" s="10"/>
      <c r="BG1044" s="10"/>
    </row>
    <row r="1045" spans="7:59" ht="12.75">
      <c r="G1045" s="2"/>
      <c r="I1045" s="10"/>
      <c r="J1045" s="10"/>
      <c r="K1045" s="10"/>
      <c r="L1045" s="10"/>
      <c r="M1045" s="10"/>
      <c r="BB1045" s="10"/>
      <c r="BC1045" s="30"/>
      <c r="BD1045" s="10"/>
      <c r="BE1045" s="10"/>
      <c r="BF1045" s="10"/>
      <c r="BG1045" s="10"/>
    </row>
    <row r="1046" spans="7:59" ht="12.75">
      <c r="G1046" s="2"/>
      <c r="I1046" s="10"/>
      <c r="J1046" s="10"/>
      <c r="K1046" s="10"/>
      <c r="L1046" s="10"/>
      <c r="M1046" s="10"/>
      <c r="BB1046" s="10"/>
      <c r="BC1046" s="30"/>
      <c r="BD1046" s="10"/>
      <c r="BE1046" s="10"/>
      <c r="BF1046" s="10"/>
      <c r="BG1046" s="10"/>
    </row>
    <row r="1047" spans="7:59" ht="12.75">
      <c r="G1047" s="2"/>
      <c r="I1047" s="10"/>
      <c r="J1047" s="10"/>
      <c r="K1047" s="10"/>
      <c r="L1047" s="10"/>
      <c r="M1047" s="10"/>
      <c r="BB1047" s="10"/>
      <c r="BC1047" s="30"/>
      <c r="BD1047" s="10"/>
      <c r="BE1047" s="10"/>
      <c r="BF1047" s="10"/>
      <c r="BG1047" s="10"/>
    </row>
    <row r="1048" spans="7:59" ht="12.75">
      <c r="G1048" s="2"/>
      <c r="I1048" s="10"/>
      <c r="J1048" s="10"/>
      <c r="K1048" s="10"/>
      <c r="L1048" s="10"/>
      <c r="M1048" s="10"/>
      <c r="BB1048" s="10"/>
      <c r="BC1048" s="30"/>
      <c r="BD1048" s="10"/>
      <c r="BE1048" s="10"/>
      <c r="BF1048" s="10"/>
      <c r="BG1048" s="10"/>
    </row>
    <row r="1049" spans="7:59" ht="12.75">
      <c r="G1049" s="2"/>
      <c r="I1049" s="10"/>
      <c r="J1049" s="10"/>
      <c r="K1049" s="10"/>
      <c r="L1049" s="10"/>
      <c r="M1049" s="10"/>
      <c r="BB1049" s="10"/>
      <c r="BC1049" s="30"/>
      <c r="BD1049" s="10"/>
      <c r="BE1049" s="10"/>
      <c r="BF1049" s="10"/>
      <c r="BG1049" s="10"/>
    </row>
    <row r="1050" spans="7:59" ht="12.75">
      <c r="G1050" s="2"/>
      <c r="I1050" s="10"/>
      <c r="J1050" s="10"/>
      <c r="K1050" s="10"/>
      <c r="L1050" s="10"/>
      <c r="M1050" s="10"/>
      <c r="BB1050" s="10"/>
      <c r="BC1050" s="30"/>
      <c r="BD1050" s="10"/>
      <c r="BE1050" s="10"/>
      <c r="BF1050" s="10"/>
      <c r="BG1050" s="10"/>
    </row>
    <row r="1051" spans="7:59" ht="12.75">
      <c r="G1051" s="2"/>
      <c r="I1051" s="10"/>
      <c r="J1051" s="10"/>
      <c r="K1051" s="10"/>
      <c r="L1051" s="10"/>
      <c r="M1051" s="10"/>
      <c r="BB1051" s="10"/>
      <c r="BC1051" s="30"/>
      <c r="BD1051" s="10"/>
      <c r="BE1051" s="10"/>
      <c r="BF1051" s="10"/>
      <c r="BG1051" s="10"/>
    </row>
    <row r="1052" spans="7:59" ht="12.75">
      <c r="G1052" s="2"/>
      <c r="I1052" s="10"/>
      <c r="J1052" s="10"/>
      <c r="K1052" s="10"/>
      <c r="L1052" s="10"/>
      <c r="M1052" s="10"/>
      <c r="BB1052" s="10"/>
      <c r="BC1052" s="30"/>
      <c r="BD1052" s="10"/>
      <c r="BE1052" s="10"/>
      <c r="BF1052" s="10"/>
      <c r="BG1052" s="10"/>
    </row>
    <row r="1053" spans="7:59" ht="12.75">
      <c r="G1053" s="2"/>
      <c r="I1053" s="10"/>
      <c r="J1053" s="10"/>
      <c r="K1053" s="10"/>
      <c r="L1053" s="10"/>
      <c r="M1053" s="10"/>
      <c r="BB1053" s="10"/>
      <c r="BC1053" s="30"/>
      <c r="BD1053" s="10"/>
      <c r="BE1053" s="10"/>
      <c r="BF1053" s="10"/>
      <c r="BG1053" s="10"/>
    </row>
    <row r="1054" spans="7:59" ht="12.75">
      <c r="G1054" s="2"/>
      <c r="I1054" s="10"/>
      <c r="J1054" s="10"/>
      <c r="K1054" s="10"/>
      <c r="L1054" s="10"/>
      <c r="M1054" s="10"/>
      <c r="BB1054" s="10"/>
      <c r="BC1054" s="30"/>
      <c r="BD1054" s="10"/>
      <c r="BE1054" s="10"/>
      <c r="BF1054" s="10"/>
      <c r="BG1054" s="10"/>
    </row>
    <row r="1055" spans="7:59" ht="12.75">
      <c r="G1055" s="2"/>
      <c r="I1055" s="10"/>
      <c r="J1055" s="10"/>
      <c r="K1055" s="10"/>
      <c r="L1055" s="10"/>
      <c r="M1055" s="10"/>
      <c r="BB1055" s="10"/>
      <c r="BC1055" s="30"/>
      <c r="BD1055" s="10"/>
      <c r="BE1055" s="10"/>
      <c r="BF1055" s="10"/>
      <c r="BG1055" s="10"/>
    </row>
    <row r="1056" spans="7:59" ht="12.75">
      <c r="G1056" s="2"/>
      <c r="I1056" s="10"/>
      <c r="J1056" s="10"/>
      <c r="K1056" s="10"/>
      <c r="L1056" s="10"/>
      <c r="M1056" s="10"/>
      <c r="BB1056" s="10"/>
      <c r="BC1056" s="30"/>
      <c r="BD1056" s="10"/>
      <c r="BE1056" s="10"/>
      <c r="BF1056" s="10"/>
      <c r="BG1056" s="10"/>
    </row>
    <row r="1057" spans="7:59" ht="12.75">
      <c r="G1057" s="2"/>
      <c r="I1057" s="10"/>
      <c r="J1057" s="10"/>
      <c r="K1057" s="10"/>
      <c r="L1057" s="10"/>
      <c r="M1057" s="10"/>
      <c r="BB1057" s="10"/>
      <c r="BC1057" s="30"/>
      <c r="BD1057" s="10"/>
      <c r="BE1057" s="10"/>
      <c r="BF1057" s="10"/>
      <c r="BG1057" s="10"/>
    </row>
    <row r="1058" spans="7:59" ht="12.75">
      <c r="G1058" s="2"/>
      <c r="I1058" s="10"/>
      <c r="J1058" s="10"/>
      <c r="K1058" s="10"/>
      <c r="L1058" s="10"/>
      <c r="M1058" s="10"/>
      <c r="BB1058" s="10"/>
      <c r="BC1058" s="30"/>
      <c r="BD1058" s="10"/>
      <c r="BE1058" s="10"/>
      <c r="BF1058" s="10"/>
      <c r="BG1058" s="10"/>
    </row>
    <row r="1059" spans="7:59" ht="12.75">
      <c r="G1059" s="2"/>
      <c r="I1059" s="10"/>
      <c r="J1059" s="10"/>
      <c r="K1059" s="10"/>
      <c r="L1059" s="10"/>
      <c r="M1059" s="10"/>
      <c r="BB1059" s="10"/>
      <c r="BC1059" s="30"/>
      <c r="BD1059" s="10"/>
      <c r="BE1059" s="10"/>
      <c r="BF1059" s="10"/>
      <c r="BG1059" s="10"/>
    </row>
    <row r="1060" spans="7:59" ht="12.75">
      <c r="G1060" s="2"/>
      <c r="I1060" s="10"/>
      <c r="J1060" s="10"/>
      <c r="K1060" s="10"/>
      <c r="L1060" s="10"/>
      <c r="M1060" s="10"/>
      <c r="BB1060" s="10"/>
      <c r="BC1060" s="30"/>
      <c r="BD1060" s="10"/>
      <c r="BE1060" s="10"/>
      <c r="BF1060" s="10"/>
      <c r="BG1060" s="10"/>
    </row>
    <row r="1061" spans="7:59" ht="12.75">
      <c r="G1061" s="2"/>
      <c r="I1061" s="10"/>
      <c r="J1061" s="10"/>
      <c r="K1061" s="10"/>
      <c r="L1061" s="10"/>
      <c r="M1061" s="10"/>
      <c r="BB1061" s="10"/>
      <c r="BC1061" s="30"/>
      <c r="BD1061" s="10"/>
      <c r="BE1061" s="10"/>
      <c r="BF1061" s="10"/>
      <c r="BG1061" s="10"/>
    </row>
    <row r="1062" spans="7:59" ht="12.75">
      <c r="G1062" s="2"/>
      <c r="I1062" s="10"/>
      <c r="J1062" s="10"/>
      <c r="K1062" s="10"/>
      <c r="L1062" s="10"/>
      <c r="M1062" s="10"/>
      <c r="BB1062" s="10"/>
      <c r="BC1062" s="30"/>
      <c r="BD1062" s="10"/>
      <c r="BE1062" s="10"/>
      <c r="BF1062" s="10"/>
      <c r="BG1062" s="10"/>
    </row>
    <row r="1063" spans="7:59" ht="12.75">
      <c r="G1063" s="2"/>
      <c r="I1063" s="10"/>
      <c r="J1063" s="10"/>
      <c r="K1063" s="10"/>
      <c r="L1063" s="10"/>
      <c r="M1063" s="10"/>
      <c r="BB1063" s="10"/>
      <c r="BC1063" s="30"/>
      <c r="BD1063" s="10"/>
      <c r="BE1063" s="10"/>
      <c r="BF1063" s="10"/>
      <c r="BG1063" s="10"/>
    </row>
    <row r="1064" spans="7:59" ht="12.75">
      <c r="G1064" s="2"/>
      <c r="I1064" s="10"/>
      <c r="J1064" s="10"/>
      <c r="K1064" s="10"/>
      <c r="L1064" s="10"/>
      <c r="M1064" s="10"/>
      <c r="BB1064" s="10"/>
      <c r="BC1064" s="30"/>
      <c r="BD1064" s="10"/>
      <c r="BE1064" s="10"/>
      <c r="BF1064" s="10"/>
      <c r="BG1064" s="10"/>
    </row>
    <row r="1065" spans="7:59" ht="12.75">
      <c r="G1065" s="2"/>
      <c r="I1065" s="10"/>
      <c r="J1065" s="10"/>
      <c r="K1065" s="10"/>
      <c r="L1065" s="10"/>
      <c r="M1065" s="10"/>
      <c r="BB1065" s="10"/>
      <c r="BC1065" s="30"/>
      <c r="BD1065" s="10"/>
      <c r="BE1065" s="10"/>
      <c r="BF1065" s="10"/>
      <c r="BG1065" s="10"/>
    </row>
    <row r="1066" spans="7:59" ht="12.75">
      <c r="G1066" s="2"/>
      <c r="I1066" s="10"/>
      <c r="J1066" s="10"/>
      <c r="K1066" s="10"/>
      <c r="L1066" s="10"/>
      <c r="M1066" s="10"/>
      <c r="BB1066" s="10"/>
      <c r="BC1066" s="30"/>
      <c r="BD1066" s="10"/>
      <c r="BE1066" s="10"/>
      <c r="BF1066" s="10"/>
      <c r="BG1066" s="10"/>
    </row>
    <row r="1067" spans="7:59" ht="12.75">
      <c r="G1067" s="2"/>
      <c r="I1067" s="10"/>
      <c r="J1067" s="10"/>
      <c r="K1067" s="10"/>
      <c r="L1067" s="10"/>
      <c r="M1067" s="10"/>
      <c r="BB1067" s="10"/>
      <c r="BC1067" s="30"/>
      <c r="BD1067" s="10"/>
      <c r="BE1067" s="10"/>
      <c r="BF1067" s="10"/>
      <c r="BG1067" s="10"/>
    </row>
    <row r="1068" spans="7:59" ht="12.75">
      <c r="G1068" s="2"/>
      <c r="I1068" s="10"/>
      <c r="J1068" s="10"/>
      <c r="K1068" s="10"/>
      <c r="L1068" s="10"/>
      <c r="M1068" s="10"/>
      <c r="BB1068" s="10"/>
      <c r="BC1068" s="30"/>
      <c r="BD1068" s="10"/>
      <c r="BE1068" s="10"/>
      <c r="BF1068" s="10"/>
      <c r="BG1068" s="10"/>
    </row>
    <row r="1069" spans="7:59" ht="12.75">
      <c r="G1069" s="2"/>
      <c r="I1069" s="10"/>
      <c r="J1069" s="10"/>
      <c r="K1069" s="10"/>
      <c r="L1069" s="10"/>
      <c r="M1069" s="10"/>
      <c r="BB1069" s="10"/>
      <c r="BC1069" s="30"/>
      <c r="BD1069" s="10"/>
      <c r="BE1069" s="10"/>
      <c r="BF1069" s="10"/>
      <c r="BG1069" s="10"/>
    </row>
    <row r="1070" spans="7:59" ht="12.75">
      <c r="G1070" s="2"/>
      <c r="I1070" s="10"/>
      <c r="J1070" s="10"/>
      <c r="K1070" s="10"/>
      <c r="L1070" s="10"/>
      <c r="M1070" s="10"/>
      <c r="BB1070" s="10"/>
      <c r="BC1070" s="30"/>
      <c r="BD1070" s="10"/>
      <c r="BE1070" s="10"/>
      <c r="BF1070" s="10"/>
      <c r="BG1070" s="10"/>
    </row>
    <row r="1071" spans="7:59" ht="12.75">
      <c r="G1071" s="2"/>
      <c r="I1071" s="10"/>
      <c r="J1071" s="10"/>
      <c r="K1071" s="10"/>
      <c r="L1071" s="10"/>
      <c r="M1071" s="10"/>
      <c r="BB1071" s="10"/>
      <c r="BC1071" s="30"/>
      <c r="BD1071" s="10"/>
      <c r="BE1071" s="10"/>
      <c r="BF1071" s="10"/>
      <c r="BG1071" s="10"/>
    </row>
    <row r="1072" spans="7:59" ht="12.75">
      <c r="G1072" s="2"/>
      <c r="I1072" s="10"/>
      <c r="J1072" s="10"/>
      <c r="K1072" s="10"/>
      <c r="L1072" s="10"/>
      <c r="M1072" s="10"/>
      <c r="BB1072" s="10"/>
      <c r="BC1072" s="30"/>
      <c r="BD1072" s="10"/>
      <c r="BE1072" s="10"/>
      <c r="BF1072" s="10"/>
      <c r="BG1072" s="10"/>
    </row>
    <row r="1073" spans="7:59" ht="12.75">
      <c r="G1073" s="2"/>
      <c r="I1073" s="10"/>
      <c r="J1073" s="10"/>
      <c r="K1073" s="10"/>
      <c r="L1073" s="10"/>
      <c r="M1073" s="10"/>
      <c r="BB1073" s="10"/>
      <c r="BC1073" s="30"/>
      <c r="BD1073" s="10"/>
      <c r="BE1073" s="10"/>
      <c r="BF1073" s="10"/>
      <c r="BG1073" s="10"/>
    </row>
    <row r="1074" spans="7:59" ht="12.75">
      <c r="G1074" s="2"/>
      <c r="I1074" s="10"/>
      <c r="J1074" s="10"/>
      <c r="K1074" s="10"/>
      <c r="L1074" s="10"/>
      <c r="M1074" s="10"/>
      <c r="BB1074" s="10"/>
      <c r="BC1074" s="30"/>
      <c r="BD1074" s="10"/>
      <c r="BE1074" s="10"/>
      <c r="BF1074" s="10"/>
      <c r="BG1074" s="10"/>
    </row>
    <row r="1075" spans="7:59" ht="12.75">
      <c r="G1075" s="2"/>
      <c r="I1075" s="10"/>
      <c r="J1075" s="10"/>
      <c r="K1075" s="10"/>
      <c r="L1075" s="10"/>
      <c r="M1075" s="10"/>
      <c r="BB1075" s="10"/>
      <c r="BC1075" s="30"/>
      <c r="BD1075" s="10"/>
      <c r="BE1075" s="10"/>
      <c r="BF1075" s="10"/>
      <c r="BG1075" s="10"/>
    </row>
    <row r="1076" spans="7:59" ht="12.75">
      <c r="G1076" s="2"/>
      <c r="I1076" s="10"/>
      <c r="J1076" s="10"/>
      <c r="K1076" s="10"/>
      <c r="L1076" s="10"/>
      <c r="M1076" s="10"/>
      <c r="BB1076" s="10"/>
      <c r="BC1076" s="30"/>
      <c r="BD1076" s="10"/>
      <c r="BE1076" s="10"/>
      <c r="BF1076" s="10"/>
      <c r="BG1076" s="10"/>
    </row>
    <row r="1077" spans="7:59" ht="12.75">
      <c r="G1077" s="2"/>
      <c r="I1077" s="10"/>
      <c r="J1077" s="10"/>
      <c r="K1077" s="10"/>
      <c r="L1077" s="10"/>
      <c r="M1077" s="10"/>
      <c r="BB1077" s="10"/>
      <c r="BC1077" s="30"/>
      <c r="BD1077" s="10"/>
      <c r="BE1077" s="10"/>
      <c r="BF1077" s="10"/>
      <c r="BG1077" s="10"/>
    </row>
    <row r="1078" spans="7:59" ht="12.75">
      <c r="G1078" s="2"/>
      <c r="I1078" s="10"/>
      <c r="J1078" s="10"/>
      <c r="K1078" s="10"/>
      <c r="L1078" s="10"/>
      <c r="M1078" s="10"/>
      <c r="BB1078" s="10"/>
      <c r="BC1078" s="30"/>
      <c r="BD1078" s="10"/>
      <c r="BE1078" s="10"/>
      <c r="BF1078" s="10"/>
      <c r="BG1078" s="10"/>
    </row>
    <row r="1079" spans="7:59" ht="12.75">
      <c r="G1079" s="2"/>
      <c r="I1079" s="10"/>
      <c r="J1079" s="10"/>
      <c r="K1079" s="10"/>
      <c r="L1079" s="10"/>
      <c r="M1079" s="10"/>
      <c r="BB1079" s="10"/>
      <c r="BC1079" s="30"/>
      <c r="BD1079" s="10"/>
      <c r="BE1079" s="10"/>
      <c r="BF1079" s="10"/>
      <c r="BG1079" s="10"/>
    </row>
    <row r="1080" spans="7:59" ht="12.75">
      <c r="G1080" s="2"/>
      <c r="I1080" s="10"/>
      <c r="J1080" s="10"/>
      <c r="K1080" s="10"/>
      <c r="L1080" s="10"/>
      <c r="M1080" s="10"/>
      <c r="BB1080" s="10"/>
      <c r="BC1080" s="30"/>
      <c r="BD1080" s="10"/>
      <c r="BE1080" s="10"/>
      <c r="BF1080" s="10"/>
      <c r="BG1080" s="10"/>
    </row>
    <row r="1081" spans="7:59" ht="12.75">
      <c r="G1081" s="2"/>
      <c r="I1081" s="10"/>
      <c r="J1081" s="10"/>
      <c r="K1081" s="10"/>
      <c r="L1081" s="10"/>
      <c r="M1081" s="10"/>
      <c r="BB1081" s="10"/>
      <c r="BC1081" s="30"/>
      <c r="BD1081" s="10"/>
      <c r="BE1081" s="10"/>
      <c r="BF1081" s="10"/>
      <c r="BG1081" s="10"/>
    </row>
    <row r="1082" spans="7:59" ht="12.75">
      <c r="G1082" s="2"/>
      <c r="I1082" s="10"/>
      <c r="J1082" s="10"/>
      <c r="K1082" s="10"/>
      <c r="L1082" s="10"/>
      <c r="M1082" s="10"/>
      <c r="BB1082" s="10"/>
      <c r="BC1082" s="30"/>
      <c r="BD1082" s="10"/>
      <c r="BE1082" s="10"/>
      <c r="BF1082" s="10"/>
      <c r="BG1082" s="10"/>
    </row>
    <row r="1083" spans="7:59" ht="12.75">
      <c r="G1083" s="2"/>
      <c r="I1083" s="10"/>
      <c r="J1083" s="10"/>
      <c r="K1083" s="10"/>
      <c r="L1083" s="10"/>
      <c r="M1083" s="10"/>
      <c r="BB1083" s="10"/>
      <c r="BC1083" s="30"/>
      <c r="BD1083" s="10"/>
      <c r="BE1083" s="10"/>
      <c r="BF1083" s="10"/>
      <c r="BG1083" s="10"/>
    </row>
    <row r="1084" spans="7:59" ht="12.75">
      <c r="G1084" s="2"/>
      <c r="I1084" s="10"/>
      <c r="J1084" s="10"/>
      <c r="K1084" s="10"/>
      <c r="L1084" s="10"/>
      <c r="M1084" s="10"/>
      <c r="BB1084" s="10"/>
      <c r="BC1084" s="30"/>
      <c r="BD1084" s="10"/>
      <c r="BE1084" s="10"/>
      <c r="BF1084" s="10"/>
      <c r="BG1084" s="10"/>
    </row>
    <row r="1085" spans="7:59" ht="12.75">
      <c r="G1085" s="2"/>
      <c r="I1085" s="10"/>
      <c r="J1085" s="10"/>
      <c r="K1085" s="10"/>
      <c r="L1085" s="10"/>
      <c r="M1085" s="10"/>
      <c r="BB1085" s="10"/>
      <c r="BC1085" s="30"/>
      <c r="BD1085" s="10"/>
      <c r="BE1085" s="10"/>
      <c r="BF1085" s="10"/>
      <c r="BG1085" s="10"/>
    </row>
    <row r="1086" spans="7:59" ht="12.75">
      <c r="G1086" s="2"/>
      <c r="I1086" s="10"/>
      <c r="J1086" s="10"/>
      <c r="K1086" s="10"/>
      <c r="L1086" s="10"/>
      <c r="M1086" s="10"/>
      <c r="BB1086" s="10"/>
      <c r="BC1086" s="30"/>
      <c r="BD1086" s="10"/>
      <c r="BE1086" s="10"/>
      <c r="BF1086" s="10"/>
      <c r="BG1086" s="10"/>
    </row>
    <row r="1087" spans="7:59" ht="12.75">
      <c r="G1087" s="2"/>
      <c r="I1087" s="10"/>
      <c r="J1087" s="10"/>
      <c r="K1087" s="10"/>
      <c r="L1087" s="10"/>
      <c r="M1087" s="10"/>
      <c r="BB1087" s="10"/>
      <c r="BC1087" s="30"/>
      <c r="BD1087" s="10"/>
      <c r="BE1087" s="10"/>
      <c r="BF1087" s="10"/>
      <c r="BG1087" s="10"/>
    </row>
    <row r="1088" spans="7:59" ht="12.75">
      <c r="G1088" s="2"/>
      <c r="I1088" s="10"/>
      <c r="J1088" s="10"/>
      <c r="K1088" s="10"/>
      <c r="L1088" s="10"/>
      <c r="M1088" s="10"/>
      <c r="BB1088" s="10"/>
      <c r="BC1088" s="30"/>
      <c r="BD1088" s="10"/>
      <c r="BE1088" s="10"/>
      <c r="BF1088" s="10"/>
      <c r="BG1088" s="10"/>
    </row>
    <row r="1089" spans="7:59" ht="12.75">
      <c r="G1089" s="2"/>
      <c r="I1089" s="10"/>
      <c r="J1089" s="10"/>
      <c r="K1089" s="10"/>
      <c r="L1089" s="10"/>
      <c r="M1089" s="10"/>
      <c r="BB1089" s="10"/>
      <c r="BC1089" s="30"/>
      <c r="BD1089" s="10"/>
      <c r="BE1089" s="10"/>
      <c r="BF1089" s="10"/>
      <c r="BG1089" s="10"/>
    </row>
    <row r="1090" spans="7:59" ht="12.75">
      <c r="G1090" s="2"/>
      <c r="I1090" s="10"/>
      <c r="J1090" s="10"/>
      <c r="K1090" s="10"/>
      <c r="L1090" s="10"/>
      <c r="M1090" s="10"/>
      <c r="BB1090" s="10"/>
      <c r="BC1090" s="30"/>
      <c r="BD1090" s="10"/>
      <c r="BE1090" s="10"/>
      <c r="BF1090" s="10"/>
      <c r="BG1090" s="10"/>
    </row>
    <row r="1091" spans="7:59" ht="12.75">
      <c r="G1091" s="2"/>
      <c r="I1091" s="10"/>
      <c r="J1091" s="10"/>
      <c r="K1091" s="10"/>
      <c r="L1091" s="10"/>
      <c r="M1091" s="10"/>
      <c r="BB1091" s="10"/>
      <c r="BC1091" s="30"/>
      <c r="BD1091" s="10"/>
      <c r="BE1091" s="10"/>
      <c r="BF1091" s="10"/>
      <c r="BG1091" s="10"/>
    </row>
    <row r="1092" spans="7:59" ht="12.75">
      <c r="G1092" s="2"/>
      <c r="I1092" s="10"/>
      <c r="J1092" s="10"/>
      <c r="K1092" s="10"/>
      <c r="L1092" s="10"/>
      <c r="M1092" s="10"/>
      <c r="BB1092" s="10"/>
      <c r="BC1092" s="30"/>
      <c r="BD1092" s="10"/>
      <c r="BE1092" s="10"/>
      <c r="BF1092" s="10"/>
      <c r="BG1092" s="10"/>
    </row>
    <row r="1093" spans="7:59" ht="12.75">
      <c r="G1093" s="2"/>
      <c r="I1093" s="10"/>
      <c r="J1093" s="10"/>
      <c r="K1093" s="10"/>
      <c r="L1093" s="10"/>
      <c r="M1093" s="10"/>
      <c r="BB1093" s="10"/>
      <c r="BC1093" s="30"/>
      <c r="BD1093" s="10"/>
      <c r="BE1093" s="10"/>
      <c r="BF1093" s="10"/>
      <c r="BG1093" s="10"/>
    </row>
    <row r="1094" spans="7:59" ht="12.75">
      <c r="G1094" s="2"/>
      <c r="I1094" s="10"/>
      <c r="J1094" s="10"/>
      <c r="K1094" s="10"/>
      <c r="L1094" s="10"/>
      <c r="M1094" s="10"/>
      <c r="BB1094" s="10"/>
      <c r="BC1094" s="30"/>
      <c r="BD1094" s="10"/>
      <c r="BE1094" s="10"/>
      <c r="BF1094" s="10"/>
      <c r="BG1094" s="10"/>
    </row>
    <row r="1095" spans="7:59" ht="12.75">
      <c r="G1095" s="2"/>
      <c r="I1095" s="10"/>
      <c r="J1095" s="10"/>
      <c r="K1095" s="10"/>
      <c r="L1095" s="10"/>
      <c r="M1095" s="10"/>
      <c r="BB1095" s="10"/>
      <c r="BC1095" s="30"/>
      <c r="BD1095" s="10"/>
      <c r="BE1095" s="10"/>
      <c r="BF1095" s="10"/>
      <c r="BG1095" s="10"/>
    </row>
    <row r="1096" spans="7:59" ht="12.75">
      <c r="G1096" s="2"/>
      <c r="I1096" s="10"/>
      <c r="J1096" s="10"/>
      <c r="K1096" s="10"/>
      <c r="L1096" s="10"/>
      <c r="M1096" s="10"/>
      <c r="BB1096" s="10"/>
      <c r="BC1096" s="30"/>
      <c r="BD1096" s="10"/>
      <c r="BE1096" s="10"/>
      <c r="BF1096" s="10"/>
      <c r="BG1096" s="10"/>
    </row>
    <row r="1097" spans="7:59" ht="12.75">
      <c r="G1097" s="2"/>
      <c r="I1097" s="10"/>
      <c r="J1097" s="10"/>
      <c r="K1097" s="10"/>
      <c r="L1097" s="10"/>
      <c r="M1097" s="10"/>
      <c r="BB1097" s="10"/>
      <c r="BC1097" s="30"/>
      <c r="BD1097" s="10"/>
      <c r="BE1097" s="10"/>
      <c r="BF1097" s="10"/>
      <c r="BG1097" s="10"/>
    </row>
    <row r="1098" spans="7:59" ht="12.75">
      <c r="G1098" s="2"/>
      <c r="I1098" s="10"/>
      <c r="J1098" s="10"/>
      <c r="K1098" s="10"/>
      <c r="L1098" s="10"/>
      <c r="M1098" s="10"/>
      <c r="BB1098" s="10"/>
      <c r="BC1098" s="30"/>
      <c r="BD1098" s="10"/>
      <c r="BE1098" s="10"/>
      <c r="BF1098" s="10"/>
      <c r="BG1098" s="10"/>
    </row>
    <row r="1099" spans="7:59" ht="12.75">
      <c r="G1099" s="2"/>
      <c r="I1099" s="10"/>
      <c r="J1099" s="10"/>
      <c r="K1099" s="10"/>
      <c r="L1099" s="10"/>
      <c r="M1099" s="10"/>
      <c r="BB1099" s="10"/>
      <c r="BC1099" s="30"/>
      <c r="BD1099" s="10"/>
      <c r="BE1099" s="10"/>
      <c r="BF1099" s="10"/>
      <c r="BG1099" s="10"/>
    </row>
    <row r="1100" spans="7:59" ht="12.75">
      <c r="G1100" s="2"/>
      <c r="I1100" s="10"/>
      <c r="J1100" s="10"/>
      <c r="K1100" s="10"/>
      <c r="L1100" s="10"/>
      <c r="M1100" s="10"/>
      <c r="BB1100" s="10"/>
      <c r="BC1100" s="30"/>
      <c r="BD1100" s="10"/>
      <c r="BE1100" s="10"/>
      <c r="BF1100" s="10"/>
      <c r="BG1100" s="10"/>
    </row>
    <row r="1101" spans="7:59" ht="12.75">
      <c r="G1101" s="2"/>
      <c r="I1101" s="10"/>
      <c r="J1101" s="10"/>
      <c r="K1101" s="10"/>
      <c r="L1101" s="10"/>
      <c r="M1101" s="10"/>
      <c r="BB1101" s="10"/>
      <c r="BC1101" s="30"/>
      <c r="BD1101" s="10"/>
      <c r="BE1101" s="10"/>
      <c r="BF1101" s="10"/>
      <c r="BG1101" s="10"/>
    </row>
    <row r="1102" spans="7:59" ht="12.75">
      <c r="G1102" s="2"/>
      <c r="I1102" s="10"/>
      <c r="J1102" s="10"/>
      <c r="K1102" s="10"/>
      <c r="L1102" s="10"/>
      <c r="M1102" s="10"/>
      <c r="BB1102" s="10"/>
      <c r="BC1102" s="30"/>
      <c r="BD1102" s="10"/>
      <c r="BE1102" s="10"/>
      <c r="BF1102" s="10"/>
      <c r="BG1102" s="10"/>
    </row>
    <row r="1103" spans="7:59" ht="12.75">
      <c r="G1103" s="2"/>
      <c r="I1103" s="10"/>
      <c r="J1103" s="10"/>
      <c r="K1103" s="10"/>
      <c r="L1103" s="10"/>
      <c r="M1103" s="10"/>
      <c r="BB1103" s="10"/>
      <c r="BC1103" s="30"/>
      <c r="BD1103" s="10"/>
      <c r="BE1103" s="10"/>
      <c r="BF1103" s="10"/>
      <c r="BG1103" s="10"/>
    </row>
    <row r="1104" spans="7:59" ht="12.75">
      <c r="G1104" s="2"/>
      <c r="I1104" s="10"/>
      <c r="J1104" s="10"/>
      <c r="K1104" s="10"/>
      <c r="L1104" s="10"/>
      <c r="M1104" s="10"/>
      <c r="BB1104" s="10"/>
      <c r="BC1104" s="30"/>
      <c r="BD1104" s="10"/>
      <c r="BE1104" s="10"/>
      <c r="BF1104" s="10"/>
      <c r="BG1104" s="10"/>
    </row>
    <row r="1105" spans="7:59" ht="12.75">
      <c r="G1105" s="2"/>
      <c r="I1105" s="10"/>
      <c r="J1105" s="10"/>
      <c r="K1105" s="10"/>
      <c r="L1105" s="10"/>
      <c r="M1105" s="10"/>
      <c r="BB1105" s="10"/>
      <c r="BC1105" s="30"/>
      <c r="BD1105" s="10"/>
      <c r="BE1105" s="10"/>
      <c r="BF1105" s="10"/>
      <c r="BG1105" s="10"/>
    </row>
    <row r="1106" spans="7:59" ht="12.75">
      <c r="G1106" s="2"/>
      <c r="I1106" s="10"/>
      <c r="J1106" s="10"/>
      <c r="K1106" s="10"/>
      <c r="L1106" s="10"/>
      <c r="M1106" s="10"/>
      <c r="BB1106" s="10"/>
      <c r="BC1106" s="30"/>
      <c r="BD1106" s="10"/>
      <c r="BE1106" s="10"/>
      <c r="BF1106" s="10"/>
      <c r="BG1106" s="10"/>
    </row>
    <row r="1107" spans="7:59" ht="12.75">
      <c r="G1107" s="2"/>
      <c r="I1107" s="10"/>
      <c r="J1107" s="10"/>
      <c r="K1107" s="10"/>
      <c r="L1107" s="10"/>
      <c r="M1107" s="10"/>
      <c r="BB1107" s="10"/>
      <c r="BC1107" s="30"/>
      <c r="BD1107" s="10"/>
      <c r="BE1107" s="10"/>
      <c r="BF1107" s="10"/>
      <c r="BG1107" s="10"/>
    </row>
    <row r="1108" spans="7:59" ht="12.75">
      <c r="G1108" s="2"/>
      <c r="I1108" s="10"/>
      <c r="J1108" s="10"/>
      <c r="K1108" s="10"/>
      <c r="L1108" s="10"/>
      <c r="M1108" s="10"/>
      <c r="BB1108" s="10"/>
      <c r="BC1108" s="30"/>
      <c r="BD1108" s="10"/>
      <c r="BE1108" s="10"/>
      <c r="BF1108" s="10"/>
      <c r="BG1108" s="10"/>
    </row>
    <row r="1109" spans="7:59" ht="12.75">
      <c r="G1109" s="2"/>
      <c r="I1109" s="10"/>
      <c r="J1109" s="10"/>
      <c r="K1109" s="10"/>
      <c r="L1109" s="10"/>
      <c r="M1109" s="10"/>
      <c r="BB1109" s="10"/>
      <c r="BC1109" s="30"/>
      <c r="BD1109" s="10"/>
      <c r="BE1109" s="10"/>
      <c r="BF1109" s="10"/>
      <c r="BG1109" s="10"/>
    </row>
    <row r="1110" spans="7:59" ht="12.75">
      <c r="G1110" s="2"/>
      <c r="I1110" s="10"/>
      <c r="J1110" s="10"/>
      <c r="K1110" s="10"/>
      <c r="L1110" s="10"/>
      <c r="M1110" s="10"/>
      <c r="BB1110" s="10"/>
      <c r="BC1110" s="30"/>
      <c r="BD1110" s="10"/>
      <c r="BE1110" s="10"/>
      <c r="BF1110" s="10"/>
      <c r="BG1110" s="10"/>
    </row>
    <row r="1111" spans="7:59" ht="12.75">
      <c r="G1111" s="2"/>
      <c r="I1111" s="10"/>
      <c r="J1111" s="10"/>
      <c r="K1111" s="10"/>
      <c r="L1111" s="10"/>
      <c r="M1111" s="10"/>
      <c r="BB1111" s="10"/>
      <c r="BC1111" s="30"/>
      <c r="BD1111" s="10"/>
      <c r="BE1111" s="10"/>
      <c r="BF1111" s="10"/>
      <c r="BG1111" s="10"/>
    </row>
    <row r="1112" spans="7:59" ht="12.75">
      <c r="G1112" s="2"/>
      <c r="I1112" s="10"/>
      <c r="J1112" s="10"/>
      <c r="K1112" s="10"/>
      <c r="L1112" s="10"/>
      <c r="M1112" s="10"/>
      <c r="BB1112" s="10"/>
      <c r="BC1112" s="30"/>
      <c r="BD1112" s="10"/>
      <c r="BE1112" s="10"/>
      <c r="BF1112" s="10"/>
      <c r="BG1112" s="10"/>
    </row>
    <row r="1113" spans="7:59" ht="12.75">
      <c r="G1113" s="2"/>
      <c r="I1113" s="10"/>
      <c r="J1113" s="10"/>
      <c r="K1113" s="10"/>
      <c r="L1113" s="10"/>
      <c r="M1113" s="10"/>
      <c r="BB1113" s="10"/>
      <c r="BC1113" s="30"/>
      <c r="BD1113" s="10"/>
      <c r="BE1113" s="10"/>
      <c r="BF1113" s="10"/>
      <c r="BG1113" s="10"/>
    </row>
    <row r="1114" spans="7:59" ht="12.75">
      <c r="G1114" s="2"/>
      <c r="I1114" s="10"/>
      <c r="J1114" s="10"/>
      <c r="K1114" s="10"/>
      <c r="L1114" s="10"/>
      <c r="M1114" s="10"/>
      <c r="BB1114" s="10"/>
      <c r="BC1114" s="30"/>
      <c r="BD1114" s="10"/>
      <c r="BE1114" s="10"/>
      <c r="BF1114" s="10"/>
      <c r="BG1114" s="10"/>
    </row>
    <row r="1115" spans="7:59" ht="12.75">
      <c r="G1115" s="2"/>
      <c r="I1115" s="10"/>
      <c r="J1115" s="10"/>
      <c r="K1115" s="10"/>
      <c r="L1115" s="10"/>
      <c r="M1115" s="10"/>
      <c r="BB1115" s="10"/>
      <c r="BC1115" s="30"/>
      <c r="BD1115" s="10"/>
      <c r="BE1115" s="10"/>
      <c r="BF1115" s="10"/>
      <c r="BG1115" s="10"/>
    </row>
    <row r="1116" spans="7:59" ht="12.75">
      <c r="G1116" s="2"/>
      <c r="I1116" s="10"/>
      <c r="J1116" s="10"/>
      <c r="K1116" s="10"/>
      <c r="L1116" s="10"/>
      <c r="M1116" s="10"/>
      <c r="BB1116" s="10"/>
      <c r="BC1116" s="30"/>
      <c r="BD1116" s="10"/>
      <c r="BE1116" s="10"/>
      <c r="BF1116" s="10"/>
      <c r="BG1116" s="10"/>
    </row>
    <row r="1117" spans="7:59" ht="12.75">
      <c r="G1117" s="2"/>
      <c r="I1117" s="10"/>
      <c r="J1117" s="10"/>
      <c r="K1117" s="10"/>
      <c r="L1117" s="10"/>
      <c r="M1117" s="10"/>
      <c r="BB1117" s="10"/>
      <c r="BC1117" s="30"/>
      <c r="BD1117" s="10"/>
      <c r="BE1117" s="10"/>
      <c r="BF1117" s="10"/>
      <c r="BG1117" s="10"/>
    </row>
    <row r="1118" spans="7:59" ht="12.75">
      <c r="G1118" s="2"/>
      <c r="I1118" s="10"/>
      <c r="J1118" s="10"/>
      <c r="K1118" s="10"/>
      <c r="L1118" s="10"/>
      <c r="M1118" s="10"/>
      <c r="BB1118" s="10"/>
      <c r="BC1118" s="30"/>
      <c r="BD1118" s="10"/>
      <c r="BE1118" s="10"/>
      <c r="BF1118" s="10"/>
      <c r="BG1118" s="10"/>
    </row>
    <row r="1119" spans="7:59" ht="12.75">
      <c r="G1119" s="2"/>
      <c r="I1119" s="10"/>
      <c r="J1119" s="10"/>
      <c r="K1119" s="10"/>
      <c r="L1119" s="10"/>
      <c r="M1119" s="10"/>
      <c r="BB1119" s="10"/>
      <c r="BC1119" s="30"/>
      <c r="BD1119" s="10"/>
      <c r="BE1119" s="10"/>
      <c r="BF1119" s="10"/>
      <c r="BG1119" s="10"/>
    </row>
    <row r="1120" spans="7:59" ht="12.75">
      <c r="G1120" s="2"/>
      <c r="I1120" s="10"/>
      <c r="J1120" s="10"/>
      <c r="K1120" s="10"/>
      <c r="L1120" s="10"/>
      <c r="M1120" s="10"/>
      <c r="BB1120" s="10"/>
      <c r="BC1120" s="30"/>
      <c r="BD1120" s="10"/>
      <c r="BE1120" s="10"/>
      <c r="BF1120" s="10"/>
      <c r="BG1120" s="10"/>
    </row>
    <row r="1121" spans="7:59" ht="12.75">
      <c r="G1121" s="2"/>
      <c r="I1121" s="10"/>
      <c r="J1121" s="10"/>
      <c r="K1121" s="10"/>
      <c r="L1121" s="10"/>
      <c r="M1121" s="10"/>
      <c r="BB1121" s="10"/>
      <c r="BC1121" s="30"/>
      <c r="BD1121" s="10"/>
      <c r="BE1121" s="10"/>
      <c r="BF1121" s="10"/>
      <c r="BG1121" s="10"/>
    </row>
    <row r="1122" spans="7:59" ht="12.75">
      <c r="G1122" s="2"/>
      <c r="I1122" s="10"/>
      <c r="J1122" s="10"/>
      <c r="K1122" s="10"/>
      <c r="L1122" s="10"/>
      <c r="M1122" s="10"/>
      <c r="BB1122" s="10"/>
      <c r="BC1122" s="30"/>
      <c r="BD1122" s="10"/>
      <c r="BE1122" s="10"/>
      <c r="BF1122" s="10"/>
      <c r="BG1122" s="10"/>
    </row>
    <row r="1123" spans="7:59" ht="12.75">
      <c r="G1123" s="2"/>
      <c r="I1123" s="10"/>
      <c r="J1123" s="10"/>
      <c r="K1123" s="10"/>
      <c r="L1123" s="10"/>
      <c r="M1123" s="10"/>
      <c r="BB1123" s="10"/>
      <c r="BC1123" s="30"/>
      <c r="BD1123" s="10"/>
      <c r="BE1123" s="10"/>
      <c r="BF1123" s="10"/>
      <c r="BG1123" s="10"/>
    </row>
    <row r="1124" spans="7:59" ht="12.75">
      <c r="G1124" s="2"/>
      <c r="I1124" s="10"/>
      <c r="J1124" s="10"/>
      <c r="K1124" s="10"/>
      <c r="L1124" s="10"/>
      <c r="M1124" s="10"/>
      <c r="BB1124" s="10"/>
      <c r="BC1124" s="30"/>
      <c r="BD1124" s="10"/>
      <c r="BE1124" s="10"/>
      <c r="BF1124" s="10"/>
      <c r="BG1124" s="10"/>
    </row>
    <row r="1125" spans="7:59" ht="12.75">
      <c r="G1125" s="2"/>
      <c r="I1125" s="10"/>
      <c r="J1125" s="10"/>
      <c r="K1125" s="10"/>
      <c r="L1125" s="10"/>
      <c r="M1125" s="10"/>
      <c r="BB1125" s="10"/>
      <c r="BC1125" s="30"/>
      <c r="BD1125" s="10"/>
      <c r="BE1125" s="10"/>
      <c r="BF1125" s="10"/>
      <c r="BG1125" s="10"/>
    </row>
    <row r="1126" spans="7:59" ht="12.75">
      <c r="G1126" s="2"/>
      <c r="I1126" s="10"/>
      <c r="J1126" s="10"/>
      <c r="K1126" s="10"/>
      <c r="L1126" s="10"/>
      <c r="M1126" s="10"/>
      <c r="BB1126" s="10"/>
      <c r="BC1126" s="30"/>
      <c r="BD1126" s="10"/>
      <c r="BE1126" s="10"/>
      <c r="BF1126" s="10"/>
      <c r="BG1126" s="10"/>
    </row>
    <row r="1127" spans="7:59" ht="12.75">
      <c r="G1127" s="2"/>
      <c r="I1127" s="10"/>
      <c r="J1127" s="10"/>
      <c r="K1127" s="10"/>
      <c r="L1127" s="10"/>
      <c r="M1127" s="10"/>
      <c r="BB1127" s="10"/>
      <c r="BC1127" s="30"/>
      <c r="BD1127" s="10"/>
      <c r="BE1127" s="10"/>
      <c r="BF1127" s="10"/>
      <c r="BG1127" s="10"/>
    </row>
    <row r="1128" spans="7:59" ht="12.75">
      <c r="G1128" s="2"/>
      <c r="I1128" s="10"/>
      <c r="J1128" s="10"/>
      <c r="K1128" s="10"/>
      <c r="L1128" s="10"/>
      <c r="M1128" s="10"/>
      <c r="BB1128" s="10"/>
      <c r="BC1128" s="30"/>
      <c r="BD1128" s="10"/>
      <c r="BE1128" s="10"/>
      <c r="BF1128" s="10"/>
      <c r="BG1128" s="10"/>
    </row>
    <row r="1129" spans="7:59" ht="12.75">
      <c r="G1129" s="2"/>
      <c r="I1129" s="10"/>
      <c r="J1129" s="10"/>
      <c r="K1129" s="10"/>
      <c r="L1129" s="10"/>
      <c r="M1129" s="10"/>
      <c r="BB1129" s="10"/>
      <c r="BC1129" s="30"/>
      <c r="BD1129" s="10"/>
      <c r="BE1129" s="10"/>
      <c r="BF1129" s="10"/>
      <c r="BG1129" s="10"/>
    </row>
    <row r="1130" spans="7:59" ht="12.75">
      <c r="G1130" s="2"/>
      <c r="I1130" s="10"/>
      <c r="J1130" s="10"/>
      <c r="K1130" s="10"/>
      <c r="L1130" s="10"/>
      <c r="M1130" s="10"/>
      <c r="BB1130" s="10"/>
      <c r="BC1130" s="30"/>
      <c r="BD1130" s="10"/>
      <c r="BE1130" s="10"/>
      <c r="BF1130" s="10"/>
      <c r="BG1130" s="10"/>
    </row>
    <row r="1131" spans="7:59" ht="12.75">
      <c r="G1131" s="2"/>
      <c r="I1131" s="10"/>
      <c r="J1131" s="10"/>
      <c r="K1131" s="10"/>
      <c r="L1131" s="10"/>
      <c r="M1131" s="10"/>
      <c r="BB1131" s="10"/>
      <c r="BC1131" s="30"/>
      <c r="BD1131" s="10"/>
      <c r="BE1131" s="10"/>
      <c r="BF1131" s="10"/>
      <c r="BG1131" s="10"/>
    </row>
    <row r="1132" spans="7:59" ht="12.75">
      <c r="G1132" s="2"/>
      <c r="I1132" s="10"/>
      <c r="J1132" s="10"/>
      <c r="K1132" s="10"/>
      <c r="L1132" s="10"/>
      <c r="M1132" s="10"/>
      <c r="BB1132" s="10"/>
      <c r="BC1132" s="30"/>
      <c r="BD1132" s="10"/>
      <c r="BE1132" s="10"/>
      <c r="BF1132" s="10"/>
      <c r="BG1132" s="10"/>
    </row>
    <row r="1133" spans="7:59" ht="12.75">
      <c r="G1133" s="2"/>
      <c r="I1133" s="10"/>
      <c r="J1133" s="10"/>
      <c r="K1133" s="10"/>
      <c r="L1133" s="10"/>
      <c r="M1133" s="10"/>
      <c r="BB1133" s="10"/>
      <c r="BC1133" s="30"/>
      <c r="BD1133" s="10"/>
      <c r="BE1133" s="10"/>
      <c r="BF1133" s="10"/>
      <c r="BG1133" s="10"/>
    </row>
    <row r="1134" spans="7:59" ht="12.75">
      <c r="G1134" s="2"/>
      <c r="I1134" s="10"/>
      <c r="J1134" s="10"/>
      <c r="K1134" s="10"/>
      <c r="L1134" s="10"/>
      <c r="M1134" s="10"/>
      <c r="BB1134" s="10"/>
      <c r="BC1134" s="30"/>
      <c r="BD1134" s="10"/>
      <c r="BE1134" s="10"/>
      <c r="BF1134" s="10"/>
      <c r="BG1134" s="10"/>
    </row>
    <row r="1135" spans="7:59" ht="12.75">
      <c r="G1135" s="2"/>
      <c r="I1135" s="10"/>
      <c r="J1135" s="10"/>
      <c r="K1135" s="10"/>
      <c r="L1135" s="10"/>
      <c r="M1135" s="10"/>
      <c r="BB1135" s="10"/>
      <c r="BC1135" s="30"/>
      <c r="BD1135" s="10"/>
      <c r="BE1135" s="10"/>
      <c r="BF1135" s="10"/>
      <c r="BG1135" s="10"/>
    </row>
    <row r="1136" spans="7:59" ht="12.75">
      <c r="G1136" s="2"/>
      <c r="I1136" s="10"/>
      <c r="J1136" s="10"/>
      <c r="K1136" s="10"/>
      <c r="L1136" s="10"/>
      <c r="M1136" s="10"/>
      <c r="BB1136" s="10"/>
      <c r="BC1136" s="30"/>
      <c r="BD1136" s="10"/>
      <c r="BE1136" s="10"/>
      <c r="BF1136" s="10"/>
      <c r="BG1136" s="10"/>
    </row>
    <row r="1137" spans="7:59" ht="12.75">
      <c r="G1137" s="2"/>
      <c r="I1137" s="10"/>
      <c r="J1137" s="10"/>
      <c r="K1137" s="10"/>
      <c r="L1137" s="10"/>
      <c r="M1137" s="10"/>
      <c r="BB1137" s="10"/>
      <c r="BC1137" s="30"/>
      <c r="BD1137" s="10"/>
      <c r="BE1137" s="10"/>
      <c r="BF1137" s="10"/>
      <c r="BG1137" s="10"/>
    </row>
    <row r="1138" spans="7:59" ht="12.75">
      <c r="G1138" s="2"/>
      <c r="I1138" s="10"/>
      <c r="J1138" s="10"/>
      <c r="K1138" s="10"/>
      <c r="L1138" s="10"/>
      <c r="M1138" s="10"/>
      <c r="BB1138" s="10"/>
      <c r="BC1138" s="30"/>
      <c r="BD1138" s="10"/>
      <c r="BE1138" s="10"/>
      <c r="BF1138" s="10"/>
      <c r="BG1138" s="10"/>
    </row>
    <row r="1139" spans="7:59" ht="12.75">
      <c r="G1139" s="2"/>
      <c r="I1139" s="10"/>
      <c r="J1139" s="10"/>
      <c r="K1139" s="10"/>
      <c r="L1139" s="10"/>
      <c r="M1139" s="10"/>
      <c r="BB1139" s="10"/>
      <c r="BC1139" s="30"/>
      <c r="BD1139" s="10"/>
      <c r="BE1139" s="10"/>
      <c r="BF1139" s="10"/>
      <c r="BG1139" s="10"/>
    </row>
    <row r="1140" spans="7:59" ht="12.75">
      <c r="G1140" s="2"/>
      <c r="I1140" s="10"/>
      <c r="J1140" s="10"/>
      <c r="K1140" s="10"/>
      <c r="L1140" s="10"/>
      <c r="M1140" s="10"/>
      <c r="BB1140" s="10"/>
      <c r="BC1140" s="30"/>
      <c r="BD1140" s="10"/>
      <c r="BE1140" s="10"/>
      <c r="BF1140" s="10"/>
      <c r="BG1140" s="10"/>
    </row>
    <row r="1141" spans="7:59" ht="12.75">
      <c r="G1141" s="2"/>
      <c r="I1141" s="10"/>
      <c r="J1141" s="10"/>
      <c r="K1141" s="10"/>
      <c r="L1141" s="10"/>
      <c r="M1141" s="10"/>
      <c r="BB1141" s="10"/>
      <c r="BC1141" s="30"/>
      <c r="BD1141" s="10"/>
      <c r="BE1141" s="10"/>
      <c r="BF1141" s="10"/>
      <c r="BG1141" s="10"/>
    </row>
    <row r="1142" spans="7:59" ht="12.75">
      <c r="G1142" s="2"/>
      <c r="I1142" s="10"/>
      <c r="J1142" s="10"/>
      <c r="K1142" s="10"/>
      <c r="L1142" s="10"/>
      <c r="M1142" s="10"/>
      <c r="BB1142" s="10"/>
      <c r="BC1142" s="30"/>
      <c r="BD1142" s="10"/>
      <c r="BE1142" s="10"/>
      <c r="BF1142" s="10"/>
      <c r="BG1142" s="10"/>
    </row>
    <row r="1143" spans="7:59" ht="12.75">
      <c r="G1143" s="2"/>
      <c r="I1143" s="10"/>
      <c r="J1143" s="10"/>
      <c r="K1143" s="10"/>
      <c r="L1143" s="10"/>
      <c r="M1143" s="10"/>
      <c r="BB1143" s="10"/>
      <c r="BC1143" s="30"/>
      <c r="BD1143" s="10"/>
      <c r="BE1143" s="10"/>
      <c r="BF1143" s="10"/>
      <c r="BG1143" s="10"/>
    </row>
    <row r="1144" spans="7:59" ht="12.75">
      <c r="G1144" s="2"/>
      <c r="I1144" s="10"/>
      <c r="J1144" s="10"/>
      <c r="K1144" s="10"/>
      <c r="L1144" s="10"/>
      <c r="M1144" s="10"/>
      <c r="BB1144" s="10"/>
      <c r="BC1144" s="30"/>
      <c r="BD1144" s="10"/>
      <c r="BE1144" s="10"/>
      <c r="BF1144" s="10"/>
      <c r="BG1144" s="10"/>
    </row>
    <row r="1145" spans="7:59" ht="12.75">
      <c r="G1145" s="2"/>
      <c r="I1145" s="10"/>
      <c r="J1145" s="10"/>
      <c r="K1145" s="10"/>
      <c r="L1145" s="10"/>
      <c r="M1145" s="10"/>
      <c r="BB1145" s="10"/>
      <c r="BC1145" s="30"/>
      <c r="BD1145" s="10"/>
      <c r="BE1145" s="10"/>
      <c r="BF1145" s="10"/>
      <c r="BG1145" s="10"/>
    </row>
    <row r="1146" spans="7:59" ht="12.75">
      <c r="G1146" s="2"/>
      <c r="I1146" s="10"/>
      <c r="J1146" s="10"/>
      <c r="K1146" s="10"/>
      <c r="L1146" s="10"/>
      <c r="M1146" s="10"/>
      <c r="BB1146" s="10"/>
      <c r="BC1146" s="30"/>
      <c r="BD1146" s="10"/>
      <c r="BE1146" s="10"/>
      <c r="BF1146" s="10"/>
      <c r="BG1146" s="10"/>
    </row>
    <row r="1147" spans="7:59" ht="12.75">
      <c r="G1147" s="2"/>
      <c r="I1147" s="10"/>
      <c r="J1147" s="10"/>
      <c r="K1147" s="10"/>
      <c r="L1147" s="10"/>
      <c r="M1147" s="10"/>
      <c r="BB1147" s="10"/>
      <c r="BC1147" s="30"/>
      <c r="BD1147" s="10"/>
      <c r="BE1147" s="10"/>
      <c r="BF1147" s="10"/>
      <c r="BG1147" s="10"/>
    </row>
    <row r="1148" spans="7:59" ht="12.75">
      <c r="G1148" s="2"/>
      <c r="I1148" s="10"/>
      <c r="J1148" s="10"/>
      <c r="K1148" s="10"/>
      <c r="L1148" s="10"/>
      <c r="M1148" s="10"/>
      <c r="BB1148" s="10"/>
      <c r="BC1148" s="30"/>
      <c r="BD1148" s="10"/>
      <c r="BE1148" s="10"/>
      <c r="BF1148" s="10"/>
      <c r="BG1148" s="10"/>
    </row>
    <row r="1149" spans="7:59" ht="12.75">
      <c r="G1149" s="2"/>
      <c r="I1149" s="10"/>
      <c r="J1149" s="10"/>
      <c r="K1149" s="10"/>
      <c r="L1149" s="10"/>
      <c r="M1149" s="10"/>
      <c r="BB1149" s="10"/>
      <c r="BC1149" s="30"/>
      <c r="BD1149" s="10"/>
      <c r="BE1149" s="10"/>
      <c r="BF1149" s="10"/>
      <c r="BG1149" s="10"/>
    </row>
    <row r="1150" spans="7:59" ht="12.75">
      <c r="G1150" s="2"/>
      <c r="I1150" s="10"/>
      <c r="J1150" s="10"/>
      <c r="K1150" s="10"/>
      <c r="L1150" s="10"/>
      <c r="M1150" s="10"/>
      <c r="BB1150" s="10"/>
      <c r="BC1150" s="30"/>
      <c r="BD1150" s="10"/>
      <c r="BE1150" s="10"/>
      <c r="BF1150" s="10"/>
      <c r="BG1150" s="10"/>
    </row>
    <row r="1151" spans="7:59" ht="12.75">
      <c r="G1151" s="2"/>
      <c r="I1151" s="10"/>
      <c r="J1151" s="10"/>
      <c r="K1151" s="10"/>
      <c r="L1151" s="10"/>
      <c r="M1151" s="10"/>
      <c r="BB1151" s="10"/>
      <c r="BC1151" s="30"/>
      <c r="BD1151" s="10"/>
      <c r="BE1151" s="10"/>
      <c r="BF1151" s="10"/>
      <c r="BG1151" s="10"/>
    </row>
    <row r="1152" spans="7:59" ht="12.75">
      <c r="G1152" s="2"/>
      <c r="I1152" s="10"/>
      <c r="J1152" s="10"/>
      <c r="K1152" s="10"/>
      <c r="L1152" s="10"/>
      <c r="M1152" s="10"/>
      <c r="BB1152" s="10"/>
      <c r="BC1152" s="30"/>
      <c r="BD1152" s="10"/>
      <c r="BE1152" s="10"/>
      <c r="BF1152" s="10"/>
      <c r="BG1152" s="10"/>
    </row>
    <row r="1153" spans="7:59" ht="12.75">
      <c r="G1153" s="2"/>
      <c r="I1153" s="10"/>
      <c r="J1153" s="10"/>
      <c r="K1153" s="10"/>
      <c r="L1153" s="10"/>
      <c r="M1153" s="10"/>
      <c r="BB1153" s="10"/>
      <c r="BC1153" s="30"/>
      <c r="BD1153" s="10"/>
      <c r="BE1153" s="10"/>
      <c r="BF1153" s="10"/>
      <c r="BG1153" s="10"/>
    </row>
    <row r="1154" spans="7:59" ht="12.75">
      <c r="G1154" s="2"/>
      <c r="I1154" s="10"/>
      <c r="J1154" s="10"/>
      <c r="K1154" s="10"/>
      <c r="L1154" s="10"/>
      <c r="M1154" s="10"/>
      <c r="BB1154" s="10"/>
      <c r="BC1154" s="30"/>
      <c r="BD1154" s="10"/>
      <c r="BE1154" s="10"/>
      <c r="BF1154" s="10"/>
      <c r="BG1154" s="10"/>
    </row>
    <row r="1155" spans="7:59" ht="12.75">
      <c r="G1155" s="2"/>
      <c r="I1155" s="10"/>
      <c r="J1155" s="10"/>
      <c r="K1155" s="10"/>
      <c r="L1155" s="10"/>
      <c r="M1155" s="10"/>
      <c r="BB1155" s="10"/>
      <c r="BC1155" s="30"/>
      <c r="BD1155" s="10"/>
      <c r="BE1155" s="10"/>
      <c r="BF1155" s="10"/>
      <c r="BG1155" s="10"/>
    </row>
    <row r="1156" spans="7:59" ht="12.75">
      <c r="G1156" s="2"/>
      <c r="I1156" s="10"/>
      <c r="J1156" s="10"/>
      <c r="K1156" s="10"/>
      <c r="L1156" s="10"/>
      <c r="M1156" s="10"/>
      <c r="BB1156" s="10"/>
      <c r="BC1156" s="30"/>
      <c r="BD1156" s="10"/>
      <c r="BE1156" s="10"/>
      <c r="BF1156" s="10"/>
      <c r="BG1156" s="10"/>
    </row>
    <row r="1157" spans="7:59" ht="12.75">
      <c r="G1157" s="2"/>
      <c r="I1157" s="10"/>
      <c r="J1157" s="10"/>
      <c r="K1157" s="10"/>
      <c r="L1157" s="10"/>
      <c r="M1157" s="10"/>
      <c r="BB1157" s="10"/>
      <c r="BC1157" s="30"/>
      <c r="BD1157" s="10"/>
      <c r="BE1157" s="10"/>
      <c r="BF1157" s="10"/>
      <c r="BG1157" s="10"/>
    </row>
    <row r="1158" spans="7:59" ht="12.75">
      <c r="G1158" s="2"/>
      <c r="I1158" s="10"/>
      <c r="J1158" s="10"/>
      <c r="K1158" s="10"/>
      <c r="L1158" s="10"/>
      <c r="M1158" s="10"/>
      <c r="BB1158" s="10"/>
      <c r="BC1158" s="30"/>
      <c r="BD1158" s="10"/>
      <c r="BE1158" s="10"/>
      <c r="BF1158" s="10"/>
      <c r="BG1158" s="10"/>
    </row>
    <row r="1159" spans="7:59" ht="12.75">
      <c r="G1159" s="2"/>
      <c r="I1159" s="10"/>
      <c r="J1159" s="10"/>
      <c r="K1159" s="10"/>
      <c r="L1159" s="10"/>
      <c r="M1159" s="10"/>
      <c r="BB1159" s="10"/>
      <c r="BC1159" s="30"/>
      <c r="BD1159" s="10"/>
      <c r="BE1159" s="10"/>
      <c r="BF1159" s="10"/>
      <c r="BG1159" s="10"/>
    </row>
    <row r="1160" spans="7:59" ht="12.75">
      <c r="G1160" s="2"/>
      <c r="I1160" s="10"/>
      <c r="J1160" s="10"/>
      <c r="K1160" s="10"/>
      <c r="L1160" s="10"/>
      <c r="M1160" s="10"/>
      <c r="BB1160" s="10"/>
      <c r="BC1160" s="30"/>
      <c r="BD1160" s="10"/>
      <c r="BE1160" s="10"/>
      <c r="BF1160" s="10"/>
      <c r="BG1160" s="10"/>
    </row>
    <row r="1161" spans="7:59" ht="12.75">
      <c r="G1161" s="2"/>
      <c r="I1161" s="10"/>
      <c r="J1161" s="10"/>
      <c r="K1161" s="10"/>
      <c r="L1161" s="10"/>
      <c r="M1161" s="10"/>
      <c r="BB1161" s="10"/>
      <c r="BC1161" s="30"/>
      <c r="BD1161" s="10"/>
      <c r="BE1161" s="10"/>
      <c r="BF1161" s="10"/>
      <c r="BG1161" s="10"/>
    </row>
    <row r="1162" spans="7:59" ht="12.75">
      <c r="G1162" s="2"/>
      <c r="I1162" s="10"/>
      <c r="J1162" s="10"/>
      <c r="K1162" s="10"/>
      <c r="L1162" s="10"/>
      <c r="M1162" s="10"/>
      <c r="BB1162" s="10"/>
      <c r="BC1162" s="30"/>
      <c r="BD1162" s="10"/>
      <c r="BE1162" s="10"/>
      <c r="BF1162" s="10"/>
      <c r="BG1162" s="10"/>
    </row>
    <row r="1163" spans="7:59" ht="12.75">
      <c r="G1163" s="2"/>
      <c r="I1163" s="10"/>
      <c r="J1163" s="10"/>
      <c r="K1163" s="10"/>
      <c r="L1163" s="10"/>
      <c r="M1163" s="10"/>
      <c r="BB1163" s="10"/>
      <c r="BC1163" s="30"/>
      <c r="BD1163" s="10"/>
      <c r="BE1163" s="10"/>
      <c r="BF1163" s="10"/>
      <c r="BG1163" s="10"/>
    </row>
    <row r="1164" spans="7:59" ht="12.75">
      <c r="G1164" s="2"/>
      <c r="I1164" s="10"/>
      <c r="J1164" s="10"/>
      <c r="K1164" s="10"/>
      <c r="L1164" s="10"/>
      <c r="M1164" s="10"/>
      <c r="BB1164" s="10"/>
      <c r="BC1164" s="30"/>
      <c r="BD1164" s="10"/>
      <c r="BE1164" s="10"/>
      <c r="BF1164" s="10"/>
      <c r="BG1164" s="10"/>
    </row>
    <row r="1165" spans="7:59" ht="12.75">
      <c r="G1165" s="2"/>
      <c r="I1165" s="10"/>
      <c r="J1165" s="10"/>
      <c r="K1165" s="10"/>
      <c r="L1165" s="10"/>
      <c r="M1165" s="10"/>
      <c r="BB1165" s="10"/>
      <c r="BC1165" s="30"/>
      <c r="BD1165" s="10"/>
      <c r="BE1165" s="10"/>
      <c r="BF1165" s="10"/>
      <c r="BG1165" s="10"/>
    </row>
    <row r="1166" spans="7:59" ht="12.75">
      <c r="G1166" s="2"/>
      <c r="I1166" s="10"/>
      <c r="J1166" s="10"/>
      <c r="K1166" s="10"/>
      <c r="L1166" s="10"/>
      <c r="M1166" s="10"/>
      <c r="BB1166" s="10"/>
      <c r="BC1166" s="30"/>
      <c r="BD1166" s="10"/>
      <c r="BE1166" s="10"/>
      <c r="BF1166" s="10"/>
      <c r="BG1166" s="10"/>
    </row>
    <row r="1167" spans="7:59" ht="12.75">
      <c r="G1167" s="2"/>
      <c r="I1167" s="10"/>
      <c r="J1167" s="10"/>
      <c r="K1167" s="10"/>
      <c r="L1167" s="10"/>
      <c r="M1167" s="10"/>
      <c r="BB1167" s="10"/>
      <c r="BC1167" s="30"/>
      <c r="BD1167" s="10"/>
      <c r="BE1167" s="10"/>
      <c r="BF1167" s="10"/>
      <c r="BG1167" s="10"/>
    </row>
    <row r="1168" spans="7:59" ht="12.75">
      <c r="G1168" s="2"/>
      <c r="I1168" s="10"/>
      <c r="J1168" s="10"/>
      <c r="K1168" s="10"/>
      <c r="L1168" s="10"/>
      <c r="M1168" s="10"/>
      <c r="BB1168" s="10"/>
      <c r="BC1168" s="30"/>
      <c r="BD1168" s="10"/>
      <c r="BE1168" s="10"/>
      <c r="BF1168" s="10"/>
      <c r="BG1168" s="10"/>
    </row>
    <row r="1169" spans="7:59" ht="12.75">
      <c r="G1169" s="2"/>
      <c r="I1169" s="10"/>
      <c r="J1169" s="10"/>
      <c r="K1169" s="10"/>
      <c r="L1169" s="10"/>
      <c r="M1169" s="10"/>
      <c r="BB1169" s="10"/>
      <c r="BC1169" s="30"/>
      <c r="BD1169" s="10"/>
      <c r="BE1169" s="10"/>
      <c r="BF1169" s="10"/>
      <c r="BG1169" s="10"/>
    </row>
    <row r="1170" spans="7:59" ht="12.75">
      <c r="G1170" s="2"/>
      <c r="I1170" s="10"/>
      <c r="J1170" s="10"/>
      <c r="K1170" s="10"/>
      <c r="L1170" s="10"/>
      <c r="M1170" s="10"/>
      <c r="BB1170" s="10"/>
      <c r="BC1170" s="30"/>
      <c r="BD1170" s="10"/>
      <c r="BE1170" s="10"/>
      <c r="BF1170" s="10"/>
      <c r="BG1170" s="10"/>
    </row>
    <row r="1171" spans="7:59" ht="12.75">
      <c r="G1171" s="2"/>
      <c r="I1171" s="10"/>
      <c r="J1171" s="10"/>
      <c r="K1171" s="10"/>
      <c r="L1171" s="10"/>
      <c r="M1171" s="10"/>
      <c r="BB1171" s="10"/>
      <c r="BC1171" s="30"/>
      <c r="BD1171" s="10"/>
      <c r="BE1171" s="10"/>
      <c r="BF1171" s="10"/>
      <c r="BG1171" s="10"/>
    </row>
    <row r="1172" spans="7:59" ht="12.75">
      <c r="G1172" s="2"/>
      <c r="I1172" s="10"/>
      <c r="J1172" s="10"/>
      <c r="K1172" s="10"/>
      <c r="L1172" s="10"/>
      <c r="M1172" s="10"/>
      <c r="BB1172" s="10"/>
      <c r="BC1172" s="30"/>
      <c r="BD1172" s="10"/>
      <c r="BE1172" s="10"/>
      <c r="BF1172" s="10"/>
      <c r="BG1172" s="10"/>
    </row>
    <row r="1173" spans="7:59" ht="12.75">
      <c r="G1173" s="2"/>
      <c r="I1173" s="10"/>
      <c r="J1173" s="10"/>
      <c r="K1173" s="10"/>
      <c r="L1173" s="10"/>
      <c r="M1173" s="10"/>
      <c r="BB1173" s="10"/>
      <c r="BC1173" s="30"/>
      <c r="BD1173" s="10"/>
      <c r="BE1173" s="10"/>
      <c r="BF1173" s="10"/>
      <c r="BG1173" s="10"/>
    </row>
    <row r="1174" spans="7:59" ht="12.75">
      <c r="G1174" s="2"/>
      <c r="I1174" s="10"/>
      <c r="J1174" s="10"/>
      <c r="K1174" s="10"/>
      <c r="L1174" s="10"/>
      <c r="M1174" s="10"/>
      <c r="BB1174" s="10"/>
      <c r="BC1174" s="30"/>
      <c r="BD1174" s="10"/>
      <c r="BE1174" s="10"/>
      <c r="BF1174" s="10"/>
      <c r="BG1174" s="10"/>
    </row>
    <row r="1175" spans="7:59" ht="12.75">
      <c r="G1175" s="2"/>
      <c r="I1175" s="10"/>
      <c r="J1175" s="10"/>
      <c r="K1175" s="10"/>
      <c r="L1175" s="10"/>
      <c r="M1175" s="10"/>
      <c r="BB1175" s="10"/>
      <c r="BC1175" s="10"/>
      <c r="BD1175" s="10"/>
      <c r="BE1175" s="10"/>
      <c r="BF1175" s="10"/>
      <c r="BG1175" s="10"/>
    </row>
    <row r="1176" spans="7:59" ht="12.75">
      <c r="G1176" s="2"/>
      <c r="I1176" s="10"/>
      <c r="J1176" s="10"/>
      <c r="K1176" s="10"/>
      <c r="L1176" s="10"/>
      <c r="M1176" s="10"/>
      <c r="BB1176" s="10"/>
      <c r="BC1176" s="10"/>
      <c r="BD1176" s="10"/>
      <c r="BE1176" s="10"/>
      <c r="BF1176" s="10"/>
      <c r="BG1176" s="10"/>
    </row>
    <row r="1177" spans="7:59" ht="12.75">
      <c r="G1177" s="2"/>
      <c r="I1177" s="10"/>
      <c r="J1177" s="10"/>
      <c r="K1177" s="10"/>
      <c r="L1177" s="10"/>
      <c r="M1177" s="10"/>
      <c r="BB1177" s="10"/>
      <c r="BC1177" s="10"/>
      <c r="BD1177" s="10"/>
      <c r="BE1177" s="10"/>
      <c r="BF1177" s="10"/>
      <c r="BG1177" s="10"/>
    </row>
    <row r="1178" spans="7:59" ht="12.75">
      <c r="G1178" s="2"/>
      <c r="I1178" s="10"/>
      <c r="J1178" s="10"/>
      <c r="K1178" s="10"/>
      <c r="L1178" s="10"/>
      <c r="M1178" s="10"/>
      <c r="BB1178" s="10"/>
      <c r="BC1178" s="10"/>
      <c r="BD1178" s="10"/>
      <c r="BE1178" s="10"/>
      <c r="BF1178" s="10"/>
      <c r="BG1178" s="10"/>
    </row>
    <row r="1179" spans="7:59" ht="12.75">
      <c r="G1179" s="2"/>
      <c r="I1179" s="10"/>
      <c r="J1179" s="10"/>
      <c r="K1179" s="10"/>
      <c r="L1179" s="10"/>
      <c r="M1179" s="10"/>
      <c r="BB1179" s="10"/>
      <c r="BC1179" s="10"/>
      <c r="BD1179" s="10"/>
      <c r="BE1179" s="10"/>
      <c r="BF1179" s="10"/>
      <c r="BG1179" s="10"/>
    </row>
    <row r="1180" spans="7:59" ht="12.75">
      <c r="G1180" s="2"/>
      <c r="I1180" s="10"/>
      <c r="J1180" s="10"/>
      <c r="K1180" s="10"/>
      <c r="L1180" s="10"/>
      <c r="M1180" s="10"/>
      <c r="BB1180" s="10"/>
      <c r="BC1180" s="10"/>
      <c r="BD1180" s="10"/>
      <c r="BE1180" s="10"/>
      <c r="BF1180" s="10"/>
      <c r="BG1180" s="10"/>
    </row>
    <row r="1181" spans="7:59" ht="12.75">
      <c r="G1181" s="2"/>
      <c r="I1181" s="10"/>
      <c r="J1181" s="10"/>
      <c r="K1181" s="10"/>
      <c r="L1181" s="10"/>
      <c r="M1181" s="10"/>
      <c r="BB1181" s="10"/>
      <c r="BC1181" s="10"/>
      <c r="BD1181" s="10"/>
      <c r="BE1181" s="10"/>
      <c r="BF1181" s="10"/>
      <c r="BG1181" s="10"/>
    </row>
    <row r="1182" spans="7:59" ht="12.75">
      <c r="G1182" s="2"/>
      <c r="I1182" s="10"/>
      <c r="J1182" s="10"/>
      <c r="K1182" s="10"/>
      <c r="L1182" s="10"/>
      <c r="M1182" s="10"/>
      <c r="BB1182" s="10"/>
      <c r="BC1182" s="10"/>
      <c r="BD1182" s="10"/>
      <c r="BE1182" s="10"/>
      <c r="BF1182" s="10"/>
      <c r="BG1182" s="10"/>
    </row>
    <row r="1183" spans="7:59" ht="12.75">
      <c r="G1183" s="2"/>
      <c r="I1183" s="10"/>
      <c r="J1183" s="10"/>
      <c r="K1183" s="10"/>
      <c r="L1183" s="10"/>
      <c r="M1183" s="10"/>
      <c r="BB1183" s="10"/>
      <c r="BC1183" s="10"/>
      <c r="BD1183" s="10"/>
      <c r="BE1183" s="10"/>
      <c r="BF1183" s="10"/>
      <c r="BG1183" s="10"/>
    </row>
    <row r="1184" spans="7:59" ht="12.75">
      <c r="G1184" s="2"/>
      <c r="I1184" s="10"/>
      <c r="J1184" s="10"/>
      <c r="K1184" s="10"/>
      <c r="L1184" s="10"/>
      <c r="M1184" s="10"/>
      <c r="BB1184" s="10"/>
      <c r="BC1184" s="10"/>
      <c r="BD1184" s="10"/>
      <c r="BE1184" s="10"/>
      <c r="BF1184" s="10"/>
      <c r="BG1184" s="10"/>
    </row>
    <row r="1185" spans="7:59" ht="12.75">
      <c r="G1185" s="2"/>
      <c r="I1185" s="10"/>
      <c r="J1185" s="10"/>
      <c r="K1185" s="10"/>
      <c r="L1185" s="10"/>
      <c r="M1185" s="10"/>
      <c r="BB1185" s="10"/>
      <c r="BC1185" s="10"/>
      <c r="BD1185" s="10"/>
      <c r="BE1185" s="10"/>
      <c r="BF1185" s="10"/>
      <c r="BG1185" s="10"/>
    </row>
    <row r="1186" spans="7:59" ht="12.75">
      <c r="G1186" s="2"/>
      <c r="I1186" s="10"/>
      <c r="J1186" s="10"/>
      <c r="K1186" s="10"/>
      <c r="L1186" s="10"/>
      <c r="M1186" s="10"/>
      <c r="BB1186" s="10"/>
      <c r="BC1186" s="10"/>
      <c r="BD1186" s="10"/>
      <c r="BE1186" s="10"/>
      <c r="BF1186" s="10"/>
      <c r="BG1186" s="10"/>
    </row>
    <row r="1187" spans="7:59" ht="12.75">
      <c r="G1187" s="2"/>
      <c r="I1187" s="10"/>
      <c r="J1187" s="10"/>
      <c r="K1187" s="10"/>
      <c r="L1187" s="10"/>
      <c r="M1187" s="10"/>
      <c r="BB1187" s="10"/>
      <c r="BC1187" s="10"/>
      <c r="BD1187" s="10"/>
      <c r="BE1187" s="10"/>
      <c r="BF1187" s="10"/>
      <c r="BG1187" s="10"/>
    </row>
    <row r="1188" spans="7:59" ht="12.75">
      <c r="G1188" s="2"/>
      <c r="I1188" s="10"/>
      <c r="J1188" s="10"/>
      <c r="K1188" s="10"/>
      <c r="L1188" s="10"/>
      <c r="M1188" s="10"/>
      <c r="BB1188" s="10"/>
      <c r="BC1188" s="10"/>
      <c r="BD1188" s="10"/>
      <c r="BE1188" s="10"/>
      <c r="BF1188" s="10"/>
      <c r="BG1188" s="10"/>
    </row>
    <row r="1189" spans="7:59" ht="12.75">
      <c r="G1189" s="2"/>
      <c r="I1189" s="10"/>
      <c r="J1189" s="10"/>
      <c r="K1189" s="10"/>
      <c r="L1189" s="10"/>
      <c r="M1189" s="10"/>
      <c r="BB1189" s="10"/>
      <c r="BC1189" s="10"/>
      <c r="BD1189" s="10"/>
      <c r="BE1189" s="10"/>
      <c r="BF1189" s="10"/>
      <c r="BG1189" s="10"/>
    </row>
    <row r="1190" spans="7:59" ht="12.75">
      <c r="G1190" s="2"/>
      <c r="I1190" s="10"/>
      <c r="J1190" s="10"/>
      <c r="K1190" s="10"/>
      <c r="L1190" s="10"/>
      <c r="M1190" s="10"/>
      <c r="BB1190" s="10"/>
      <c r="BC1190" s="10"/>
      <c r="BD1190" s="10"/>
      <c r="BE1190" s="10"/>
      <c r="BF1190" s="10"/>
      <c r="BG1190" s="10"/>
    </row>
    <row r="1191" spans="7:59" ht="12.75">
      <c r="G1191" s="2"/>
      <c r="I1191" s="10"/>
      <c r="J1191" s="10"/>
      <c r="K1191" s="10"/>
      <c r="L1191" s="10"/>
      <c r="M1191" s="10"/>
      <c r="BB1191" s="10"/>
      <c r="BC1191" s="10"/>
      <c r="BD1191" s="10"/>
      <c r="BE1191" s="10"/>
      <c r="BF1191" s="10"/>
      <c r="BG1191" s="10"/>
    </row>
    <row r="1192" spans="7:59" ht="12.75">
      <c r="G1192" s="2"/>
      <c r="I1192" s="10"/>
      <c r="J1192" s="10"/>
      <c r="K1192" s="10"/>
      <c r="L1192" s="10"/>
      <c r="M1192" s="10"/>
      <c r="BB1192" s="10"/>
      <c r="BC1192" s="10"/>
      <c r="BD1192" s="10"/>
      <c r="BE1192" s="10"/>
      <c r="BF1192" s="10"/>
      <c r="BG1192" s="10"/>
    </row>
    <row r="1193" spans="7:59" ht="12.75">
      <c r="G1193" s="2"/>
      <c r="I1193" s="10"/>
      <c r="J1193" s="10"/>
      <c r="K1193" s="10"/>
      <c r="L1193" s="10"/>
      <c r="M1193" s="10"/>
      <c r="BB1193" s="10"/>
      <c r="BC1193" s="10"/>
      <c r="BD1193" s="10"/>
      <c r="BE1193" s="10"/>
      <c r="BF1193" s="10"/>
      <c r="BG1193" s="10"/>
    </row>
    <row r="1194" spans="7:59" ht="12.75">
      <c r="G1194" s="2"/>
      <c r="I1194" s="10"/>
      <c r="J1194" s="10"/>
      <c r="K1194" s="10"/>
      <c r="L1194" s="10"/>
      <c r="M1194" s="10"/>
      <c r="BB1194" s="10"/>
      <c r="BC1194" s="10"/>
      <c r="BD1194" s="10"/>
      <c r="BE1194" s="10"/>
      <c r="BF1194" s="10"/>
      <c r="BG1194" s="10"/>
    </row>
    <row r="1195" spans="7:59" ht="12.75">
      <c r="G1195" s="2"/>
      <c r="I1195" s="10"/>
      <c r="J1195" s="10"/>
      <c r="K1195" s="10"/>
      <c r="L1195" s="10"/>
      <c r="M1195" s="10"/>
      <c r="BB1195" s="10"/>
      <c r="BC1195" s="10"/>
      <c r="BD1195" s="10"/>
      <c r="BE1195" s="10"/>
      <c r="BF1195" s="10"/>
      <c r="BG1195" s="10"/>
    </row>
    <row r="1196" spans="7:59" ht="12.75">
      <c r="G1196" s="2"/>
      <c r="I1196" s="10"/>
      <c r="J1196" s="10"/>
      <c r="K1196" s="10"/>
      <c r="L1196" s="10"/>
      <c r="M1196" s="10"/>
      <c r="BB1196" s="10"/>
      <c r="BC1196" s="10"/>
      <c r="BD1196" s="10"/>
      <c r="BE1196" s="10"/>
      <c r="BF1196" s="10"/>
      <c r="BG1196" s="10"/>
    </row>
    <row r="1197" spans="7:59" ht="12.75">
      <c r="G1197" s="2"/>
      <c r="I1197" s="10"/>
      <c r="J1197" s="10"/>
      <c r="K1197" s="10"/>
      <c r="L1197" s="10"/>
      <c r="M1197" s="10"/>
      <c r="BB1197" s="10"/>
      <c r="BC1197" s="10"/>
      <c r="BD1197" s="10"/>
      <c r="BE1197" s="10"/>
      <c r="BF1197" s="10"/>
      <c r="BG1197" s="10"/>
    </row>
    <row r="1198" spans="7:59" ht="12.75">
      <c r="G1198" s="2"/>
      <c r="I1198" s="10"/>
      <c r="J1198" s="10"/>
      <c r="K1198" s="10"/>
      <c r="L1198" s="10"/>
      <c r="M1198" s="10"/>
      <c r="BB1198" s="10"/>
      <c r="BC1198" s="10"/>
      <c r="BD1198" s="10"/>
      <c r="BE1198" s="10"/>
      <c r="BF1198" s="10"/>
      <c r="BG1198" s="10"/>
    </row>
    <row r="1199" spans="7:59" ht="12.75">
      <c r="G1199" s="2"/>
      <c r="I1199" s="10"/>
      <c r="J1199" s="10"/>
      <c r="K1199" s="10"/>
      <c r="L1199" s="10"/>
      <c r="M1199" s="10"/>
      <c r="BB1199" s="10"/>
      <c r="BC1199" s="10"/>
      <c r="BD1199" s="10"/>
      <c r="BE1199" s="10"/>
      <c r="BF1199" s="10"/>
      <c r="BG1199" s="10"/>
    </row>
    <row r="1200" spans="7:59" ht="12.75">
      <c r="G1200" s="2"/>
      <c r="I1200" s="10"/>
      <c r="J1200" s="10"/>
      <c r="K1200" s="10"/>
      <c r="L1200" s="10"/>
      <c r="M1200" s="10"/>
      <c r="BB1200" s="10"/>
      <c r="BC1200" s="10"/>
      <c r="BD1200" s="10"/>
      <c r="BE1200" s="10"/>
      <c r="BF1200" s="10"/>
      <c r="BG1200" s="10"/>
    </row>
    <row r="1201" spans="7:59" ht="12.75">
      <c r="G1201" s="2"/>
      <c r="I1201" s="10"/>
      <c r="J1201" s="10"/>
      <c r="K1201" s="10"/>
      <c r="L1201" s="10"/>
      <c r="M1201" s="10"/>
      <c r="BB1201" s="10"/>
      <c r="BC1201" s="10"/>
      <c r="BD1201" s="10"/>
      <c r="BE1201" s="10"/>
      <c r="BF1201" s="10"/>
      <c r="BG1201" s="10"/>
    </row>
    <row r="1202" spans="7:59" ht="12.75">
      <c r="G1202" s="2"/>
      <c r="I1202" s="10"/>
      <c r="J1202" s="10"/>
      <c r="K1202" s="10"/>
      <c r="L1202" s="10"/>
      <c r="M1202" s="10"/>
      <c r="BB1202" s="10"/>
      <c r="BC1202" s="10"/>
      <c r="BD1202" s="10"/>
      <c r="BE1202" s="10"/>
      <c r="BF1202" s="10"/>
      <c r="BG1202" s="10"/>
    </row>
    <row r="1203" spans="7:59" ht="12.75">
      <c r="G1203" s="2"/>
      <c r="I1203" s="10"/>
      <c r="J1203" s="10"/>
      <c r="K1203" s="10"/>
      <c r="L1203" s="10"/>
      <c r="M1203" s="10"/>
      <c r="BB1203" s="10"/>
      <c r="BC1203" s="10"/>
      <c r="BD1203" s="10"/>
      <c r="BE1203" s="10"/>
      <c r="BF1203" s="10"/>
      <c r="BG1203" s="10"/>
    </row>
    <row r="1204" spans="7:59" ht="12.75">
      <c r="G1204" s="2"/>
      <c r="I1204" s="10"/>
      <c r="J1204" s="10"/>
      <c r="K1204" s="10"/>
      <c r="L1204" s="10"/>
      <c r="M1204" s="10"/>
      <c r="BB1204" s="10"/>
      <c r="BC1204" s="10"/>
      <c r="BD1204" s="10"/>
      <c r="BE1204" s="10"/>
      <c r="BF1204" s="10"/>
      <c r="BG1204" s="10"/>
    </row>
    <row r="1205" spans="7:59" ht="12.75">
      <c r="G1205" s="2"/>
      <c r="I1205" s="10"/>
      <c r="J1205" s="10"/>
      <c r="K1205" s="10"/>
      <c r="L1205" s="10"/>
      <c r="M1205" s="10"/>
      <c r="BB1205" s="10"/>
      <c r="BC1205" s="10"/>
      <c r="BD1205" s="10"/>
      <c r="BE1205" s="10"/>
      <c r="BF1205" s="10"/>
      <c r="BG1205" s="10"/>
    </row>
    <row r="1206" spans="7:59" ht="12.75">
      <c r="G1206" s="2"/>
      <c r="I1206" s="10"/>
      <c r="J1206" s="10"/>
      <c r="K1206" s="10"/>
      <c r="L1206" s="10"/>
      <c r="M1206" s="10"/>
      <c r="BB1206" s="10"/>
      <c r="BC1206" s="10"/>
      <c r="BD1206" s="10"/>
      <c r="BE1206" s="10"/>
      <c r="BF1206" s="10"/>
      <c r="BG1206" s="10"/>
    </row>
    <row r="1207" spans="7:59" ht="12.75">
      <c r="G1207" s="2"/>
      <c r="I1207" s="10"/>
      <c r="J1207" s="10"/>
      <c r="K1207" s="10"/>
      <c r="L1207" s="10"/>
      <c r="M1207" s="10"/>
      <c r="BB1207" s="10"/>
      <c r="BC1207" s="10"/>
      <c r="BD1207" s="10"/>
      <c r="BE1207" s="10"/>
      <c r="BF1207" s="10"/>
      <c r="BG1207" s="10"/>
    </row>
    <row r="1208" spans="7:59" ht="12.75">
      <c r="G1208" s="2"/>
      <c r="I1208" s="10"/>
      <c r="J1208" s="10"/>
      <c r="K1208" s="10"/>
      <c r="L1208" s="10"/>
      <c r="M1208" s="10"/>
      <c r="BB1208" s="10"/>
      <c r="BC1208" s="10"/>
      <c r="BD1208" s="10"/>
      <c r="BE1208" s="10"/>
      <c r="BF1208" s="10"/>
      <c r="BG1208" s="10"/>
    </row>
    <row r="1209" spans="7:59" ht="12.75">
      <c r="G1209" s="2"/>
      <c r="I1209" s="10"/>
      <c r="J1209" s="10"/>
      <c r="K1209" s="10"/>
      <c r="L1209" s="10"/>
      <c r="M1209" s="10"/>
      <c r="BB1209" s="10"/>
      <c r="BC1209" s="10"/>
      <c r="BD1209" s="10"/>
      <c r="BE1209" s="10"/>
      <c r="BF1209" s="10"/>
      <c r="BG1209" s="10"/>
    </row>
    <row r="1210" spans="7:59" ht="12.75">
      <c r="G1210" s="2"/>
      <c r="I1210" s="10"/>
      <c r="J1210" s="10"/>
      <c r="K1210" s="10"/>
      <c r="L1210" s="10"/>
      <c r="M1210" s="10"/>
      <c r="BB1210" s="10"/>
      <c r="BC1210" s="10"/>
      <c r="BD1210" s="10"/>
      <c r="BE1210" s="10"/>
      <c r="BF1210" s="10"/>
      <c r="BG1210" s="10"/>
    </row>
    <row r="1211" spans="7:59" ht="12.75">
      <c r="G1211" s="2"/>
      <c r="I1211" s="10"/>
      <c r="J1211" s="10"/>
      <c r="K1211" s="10"/>
      <c r="L1211" s="10"/>
      <c r="M1211" s="10"/>
      <c r="BB1211" s="10"/>
      <c r="BC1211" s="10"/>
      <c r="BD1211" s="10"/>
      <c r="BE1211" s="10"/>
      <c r="BF1211" s="10"/>
      <c r="BG1211" s="10"/>
    </row>
    <row r="1212" spans="7:59" ht="12.75">
      <c r="G1212" s="2"/>
      <c r="I1212" s="10"/>
      <c r="J1212" s="10"/>
      <c r="K1212" s="10"/>
      <c r="L1212" s="10"/>
      <c r="M1212" s="10"/>
      <c r="BB1212" s="10"/>
      <c r="BC1212" s="10"/>
      <c r="BD1212" s="10"/>
      <c r="BE1212" s="10"/>
      <c r="BF1212" s="10"/>
      <c r="BG1212" s="10"/>
    </row>
    <row r="1213" spans="7:59" ht="12.75">
      <c r="G1213" s="2"/>
      <c r="I1213" s="10"/>
      <c r="J1213" s="10"/>
      <c r="K1213" s="10"/>
      <c r="L1213" s="10"/>
      <c r="M1213" s="10"/>
      <c r="BB1213" s="10"/>
      <c r="BC1213" s="10"/>
      <c r="BD1213" s="10"/>
      <c r="BE1213" s="10"/>
      <c r="BF1213" s="10"/>
      <c r="BG1213" s="10"/>
    </row>
    <row r="1214" spans="7:59" ht="12.75">
      <c r="G1214" s="2"/>
      <c r="I1214" s="10"/>
      <c r="J1214" s="10"/>
      <c r="K1214" s="10"/>
      <c r="L1214" s="10"/>
      <c r="M1214" s="10"/>
      <c r="BB1214" s="10"/>
      <c r="BC1214" s="10"/>
      <c r="BD1214" s="10"/>
      <c r="BE1214" s="10"/>
      <c r="BF1214" s="10"/>
      <c r="BG1214" s="10"/>
    </row>
    <row r="1215" spans="7:59" ht="12.75">
      <c r="G1215" s="2"/>
      <c r="I1215" s="10"/>
      <c r="J1215" s="10"/>
      <c r="K1215" s="10"/>
      <c r="L1215" s="10"/>
      <c r="M1215" s="10"/>
      <c r="BB1215" s="10"/>
      <c r="BC1215" s="10"/>
      <c r="BD1215" s="10"/>
      <c r="BE1215" s="10"/>
      <c r="BF1215" s="10"/>
      <c r="BG1215" s="10"/>
    </row>
    <row r="1216" spans="7:59" ht="12.75">
      <c r="G1216" s="2"/>
      <c r="I1216" s="10"/>
      <c r="J1216" s="10"/>
      <c r="K1216" s="10"/>
      <c r="L1216" s="10"/>
      <c r="M1216" s="10"/>
      <c r="BB1216" s="10"/>
      <c r="BC1216" s="10"/>
      <c r="BD1216" s="10"/>
      <c r="BE1216" s="10"/>
      <c r="BF1216" s="10"/>
      <c r="BG1216" s="10"/>
    </row>
    <row r="1217" spans="7:59" ht="12.75">
      <c r="G1217" s="2"/>
      <c r="I1217" s="10"/>
      <c r="J1217" s="10"/>
      <c r="K1217" s="10"/>
      <c r="L1217" s="10"/>
      <c r="M1217" s="10"/>
      <c r="BB1217" s="10"/>
      <c r="BC1217" s="10"/>
      <c r="BD1217" s="10"/>
      <c r="BE1217" s="10"/>
      <c r="BF1217" s="10"/>
      <c r="BG1217" s="10"/>
    </row>
    <row r="1218" spans="7:59" ht="12.75">
      <c r="G1218" s="2"/>
      <c r="I1218" s="10"/>
      <c r="J1218" s="10"/>
      <c r="K1218" s="10"/>
      <c r="L1218" s="10"/>
      <c r="M1218" s="10"/>
      <c r="BB1218" s="10"/>
      <c r="BC1218" s="10"/>
      <c r="BD1218" s="10"/>
      <c r="BE1218" s="10"/>
      <c r="BF1218" s="10"/>
      <c r="BG1218" s="10"/>
    </row>
    <row r="1219" spans="7:59" ht="12.75">
      <c r="G1219" s="2"/>
      <c r="I1219" s="10"/>
      <c r="J1219" s="10"/>
      <c r="K1219" s="10"/>
      <c r="L1219" s="10"/>
      <c r="M1219" s="10"/>
      <c r="BB1219" s="10"/>
      <c r="BC1219" s="10"/>
      <c r="BD1219" s="10"/>
      <c r="BE1219" s="10"/>
      <c r="BF1219" s="10"/>
      <c r="BG1219" s="10"/>
    </row>
    <row r="1220" spans="7:59" ht="12.75">
      <c r="G1220" s="2"/>
      <c r="I1220" s="10"/>
      <c r="J1220" s="10"/>
      <c r="K1220" s="10"/>
      <c r="L1220" s="10"/>
      <c r="M1220" s="10"/>
      <c r="BB1220" s="10"/>
      <c r="BC1220" s="10"/>
      <c r="BD1220" s="10"/>
      <c r="BE1220" s="10"/>
      <c r="BF1220" s="10"/>
      <c r="BG1220" s="10"/>
    </row>
    <row r="1221" spans="7:59" ht="12.75">
      <c r="G1221" s="2"/>
      <c r="I1221" s="10"/>
      <c r="J1221" s="10"/>
      <c r="K1221" s="10"/>
      <c r="L1221" s="10"/>
      <c r="M1221" s="10"/>
      <c r="BB1221" s="10"/>
      <c r="BC1221" s="10"/>
      <c r="BD1221" s="10"/>
      <c r="BE1221" s="10"/>
      <c r="BF1221" s="10"/>
      <c r="BG1221" s="10"/>
    </row>
    <row r="1222" spans="7:59" ht="12.75">
      <c r="G1222" s="2"/>
      <c r="I1222" s="10"/>
      <c r="J1222" s="10"/>
      <c r="K1222" s="10"/>
      <c r="L1222" s="10"/>
      <c r="M1222" s="10"/>
      <c r="BB1222" s="10"/>
      <c r="BC1222" s="10"/>
      <c r="BD1222" s="10"/>
      <c r="BE1222" s="10"/>
      <c r="BF1222" s="10"/>
      <c r="BG1222" s="10"/>
    </row>
    <row r="1223" spans="7:59" ht="12.75">
      <c r="G1223" s="2"/>
      <c r="I1223" s="10"/>
      <c r="J1223" s="10"/>
      <c r="K1223" s="10"/>
      <c r="L1223" s="10"/>
      <c r="M1223" s="10"/>
      <c r="BB1223" s="10"/>
      <c r="BC1223" s="10"/>
      <c r="BD1223" s="10"/>
      <c r="BE1223" s="10"/>
      <c r="BF1223" s="10"/>
      <c r="BG1223" s="10"/>
    </row>
    <row r="1224" spans="7:59" ht="12.75">
      <c r="G1224" s="2"/>
      <c r="I1224" s="10"/>
      <c r="J1224" s="10"/>
      <c r="K1224" s="10"/>
      <c r="L1224" s="10"/>
      <c r="M1224" s="10"/>
      <c r="BB1224" s="10"/>
      <c r="BC1224" s="10"/>
      <c r="BD1224" s="10"/>
      <c r="BE1224" s="10"/>
      <c r="BF1224" s="10"/>
      <c r="BG1224" s="10"/>
    </row>
    <row r="1225" spans="7:59" ht="12.75">
      <c r="G1225" s="2"/>
      <c r="I1225" s="10"/>
      <c r="J1225" s="10"/>
      <c r="K1225" s="10"/>
      <c r="L1225" s="10"/>
      <c r="M1225" s="10"/>
      <c r="BB1225" s="10"/>
      <c r="BC1225" s="10"/>
      <c r="BD1225" s="10"/>
      <c r="BE1225" s="10"/>
      <c r="BF1225" s="10"/>
      <c r="BG1225" s="10"/>
    </row>
    <row r="1226" spans="7:59" ht="12.75">
      <c r="G1226" s="2"/>
      <c r="I1226" s="10"/>
      <c r="J1226" s="10"/>
      <c r="K1226" s="10"/>
      <c r="L1226" s="10"/>
      <c r="M1226" s="10"/>
      <c r="BB1226" s="10"/>
      <c r="BC1226" s="10"/>
      <c r="BD1226" s="10"/>
      <c r="BE1226" s="10"/>
      <c r="BF1226" s="10"/>
      <c r="BG1226" s="10"/>
    </row>
    <row r="1227" spans="7:59" ht="12.75">
      <c r="G1227" s="2"/>
      <c r="I1227" s="10"/>
      <c r="J1227" s="10"/>
      <c r="K1227" s="10"/>
      <c r="L1227" s="10"/>
      <c r="M1227" s="10"/>
      <c r="BB1227" s="10"/>
      <c r="BC1227" s="10"/>
      <c r="BD1227" s="10"/>
      <c r="BE1227" s="10"/>
      <c r="BF1227" s="10"/>
      <c r="BG1227" s="10"/>
    </row>
    <row r="1228" spans="7:59" ht="12.75">
      <c r="G1228" s="2"/>
      <c r="I1228" s="10"/>
      <c r="J1228" s="10"/>
      <c r="K1228" s="10"/>
      <c r="L1228" s="10"/>
      <c r="M1228" s="10"/>
      <c r="BB1228" s="10"/>
      <c r="BC1228" s="10"/>
      <c r="BD1228" s="10"/>
      <c r="BE1228" s="10"/>
      <c r="BF1228" s="10"/>
      <c r="BG1228" s="10"/>
    </row>
    <row r="1229" spans="7:59" ht="12.75">
      <c r="G1229" s="2"/>
      <c r="I1229" s="10"/>
      <c r="J1229" s="10"/>
      <c r="K1229" s="10"/>
      <c r="L1229" s="10"/>
      <c r="M1229" s="10"/>
      <c r="BB1229" s="10"/>
      <c r="BC1229" s="10"/>
      <c r="BD1229" s="10"/>
      <c r="BE1229" s="10"/>
      <c r="BF1229" s="10"/>
      <c r="BG1229" s="10"/>
    </row>
    <row r="1230" spans="7:59" ht="12.75">
      <c r="G1230" s="2"/>
      <c r="I1230" s="10"/>
      <c r="J1230" s="10"/>
      <c r="K1230" s="10"/>
      <c r="L1230" s="10"/>
      <c r="M1230" s="10"/>
      <c r="BB1230" s="10"/>
      <c r="BC1230" s="10"/>
      <c r="BD1230" s="10"/>
      <c r="BE1230" s="10"/>
      <c r="BF1230" s="10"/>
      <c r="BG1230" s="10"/>
    </row>
    <row r="1231" spans="7:59" ht="12.75">
      <c r="G1231" s="2"/>
      <c r="I1231" s="10"/>
      <c r="J1231" s="10"/>
      <c r="K1231" s="10"/>
      <c r="L1231" s="10"/>
      <c r="M1231" s="10"/>
      <c r="BB1231" s="10"/>
      <c r="BC1231" s="10"/>
      <c r="BD1231" s="10"/>
      <c r="BE1231" s="10"/>
      <c r="BF1231" s="10"/>
      <c r="BG1231" s="10"/>
    </row>
    <row r="1232" spans="7:59" ht="12.75">
      <c r="G1232" s="2"/>
      <c r="I1232" s="10"/>
      <c r="J1232" s="10"/>
      <c r="K1232" s="10"/>
      <c r="L1232" s="10"/>
      <c r="M1232" s="10"/>
      <c r="BB1232" s="10"/>
      <c r="BC1232" s="10"/>
      <c r="BD1232" s="10"/>
      <c r="BE1232" s="10"/>
      <c r="BF1232" s="10"/>
      <c r="BG1232" s="10"/>
    </row>
    <row r="1233" spans="7:59" ht="12.75">
      <c r="G1233" s="2"/>
      <c r="I1233" s="10"/>
      <c r="J1233" s="10"/>
      <c r="K1233" s="10"/>
      <c r="L1233" s="10"/>
      <c r="M1233" s="10"/>
      <c r="BB1233" s="10"/>
      <c r="BC1233" s="10"/>
      <c r="BD1233" s="10"/>
      <c r="BE1233" s="10"/>
      <c r="BF1233" s="10"/>
      <c r="BG1233" s="10"/>
    </row>
    <row r="1234" spans="7:59" ht="12.75">
      <c r="G1234" s="2"/>
      <c r="I1234" s="10"/>
      <c r="J1234" s="10"/>
      <c r="K1234" s="10"/>
      <c r="L1234" s="10"/>
      <c r="M1234" s="10"/>
      <c r="BB1234" s="10"/>
      <c r="BC1234" s="10"/>
      <c r="BD1234" s="10"/>
      <c r="BE1234" s="10"/>
      <c r="BF1234" s="10"/>
      <c r="BG1234" s="10"/>
    </row>
    <row r="1235" spans="7:59" ht="12.75">
      <c r="G1235" s="2"/>
      <c r="I1235" s="10"/>
      <c r="J1235" s="10"/>
      <c r="K1235" s="10"/>
      <c r="L1235" s="10"/>
      <c r="M1235" s="10"/>
      <c r="BB1235" s="10"/>
      <c r="BC1235" s="10"/>
      <c r="BD1235" s="10"/>
      <c r="BE1235" s="10"/>
      <c r="BF1235" s="10"/>
      <c r="BG1235" s="10"/>
    </row>
    <row r="1236" spans="7:59" ht="12.75">
      <c r="G1236" s="2"/>
      <c r="I1236" s="10"/>
      <c r="J1236" s="10"/>
      <c r="K1236" s="10"/>
      <c r="L1236" s="10"/>
      <c r="M1236" s="10"/>
      <c r="BB1236" s="10"/>
      <c r="BC1236" s="10"/>
      <c r="BD1236" s="10"/>
      <c r="BE1236" s="10"/>
      <c r="BF1236" s="10"/>
      <c r="BG1236" s="10"/>
    </row>
    <row r="1237" spans="7:59" ht="12.75">
      <c r="G1237" s="2"/>
      <c r="I1237" s="10"/>
      <c r="J1237" s="10"/>
      <c r="K1237" s="10"/>
      <c r="L1237" s="10"/>
      <c r="M1237" s="10"/>
      <c r="BB1237" s="10"/>
      <c r="BC1237" s="10"/>
      <c r="BD1237" s="10"/>
      <c r="BE1237" s="10"/>
      <c r="BF1237" s="10"/>
      <c r="BG1237" s="10"/>
    </row>
    <row r="1238" spans="7:59" ht="12.75">
      <c r="G1238" s="2"/>
      <c r="I1238" s="10"/>
      <c r="J1238" s="10"/>
      <c r="K1238" s="10"/>
      <c r="L1238" s="10"/>
      <c r="M1238" s="10"/>
      <c r="BB1238" s="10"/>
      <c r="BC1238" s="10"/>
      <c r="BD1238" s="10"/>
      <c r="BE1238" s="10"/>
      <c r="BF1238" s="10"/>
      <c r="BG1238" s="10"/>
    </row>
    <row r="1239" spans="7:59" ht="12.75">
      <c r="G1239" s="2"/>
      <c r="I1239" s="10"/>
      <c r="J1239" s="10"/>
      <c r="K1239" s="10"/>
      <c r="L1239" s="10"/>
      <c r="M1239" s="10"/>
      <c r="BB1239" s="10"/>
      <c r="BC1239" s="10"/>
      <c r="BD1239" s="10"/>
      <c r="BE1239" s="10"/>
      <c r="BF1239" s="10"/>
      <c r="BG1239" s="10"/>
    </row>
    <row r="1240" spans="7:59" ht="12.75">
      <c r="G1240" s="2"/>
      <c r="I1240" s="10"/>
      <c r="J1240" s="10"/>
      <c r="K1240" s="10"/>
      <c r="L1240" s="10"/>
      <c r="M1240" s="10"/>
      <c r="BB1240" s="10"/>
      <c r="BC1240" s="10"/>
      <c r="BD1240" s="10"/>
      <c r="BE1240" s="10"/>
      <c r="BF1240" s="10"/>
      <c r="BG1240" s="10"/>
    </row>
    <row r="1241" spans="7:59" ht="12.75">
      <c r="G1241" s="2"/>
      <c r="I1241" s="10"/>
      <c r="J1241" s="10"/>
      <c r="K1241" s="10"/>
      <c r="L1241" s="10"/>
      <c r="M1241" s="10"/>
      <c r="BB1241" s="10"/>
      <c r="BC1241" s="10"/>
      <c r="BD1241" s="10"/>
      <c r="BE1241" s="10"/>
      <c r="BF1241" s="10"/>
      <c r="BG1241" s="10"/>
    </row>
    <row r="1242" spans="7:59" ht="12.75">
      <c r="G1242" s="2"/>
      <c r="I1242" s="10"/>
      <c r="J1242" s="10"/>
      <c r="K1242" s="10"/>
      <c r="L1242" s="10"/>
      <c r="M1242" s="10"/>
      <c r="BB1242" s="10"/>
      <c r="BC1242" s="10"/>
      <c r="BD1242" s="10"/>
      <c r="BE1242" s="10"/>
      <c r="BF1242" s="10"/>
      <c r="BG1242" s="10"/>
    </row>
    <row r="1243" spans="7:59" ht="12.75">
      <c r="G1243" s="2"/>
      <c r="I1243" s="10"/>
      <c r="J1243" s="10"/>
      <c r="K1243" s="10"/>
      <c r="L1243" s="10"/>
      <c r="M1243" s="10"/>
      <c r="BB1243" s="10"/>
      <c r="BC1243" s="10"/>
      <c r="BD1243" s="10"/>
      <c r="BE1243" s="10"/>
      <c r="BF1243" s="10"/>
      <c r="BG1243" s="10"/>
    </row>
    <row r="1244" spans="7:59" ht="12.75">
      <c r="G1244" s="2"/>
      <c r="I1244" s="10"/>
      <c r="J1244" s="10"/>
      <c r="K1244" s="10"/>
      <c r="L1244" s="10"/>
      <c r="M1244" s="10"/>
      <c r="BB1244" s="10"/>
      <c r="BC1244" s="10"/>
      <c r="BD1244" s="10"/>
      <c r="BE1244" s="10"/>
      <c r="BF1244" s="10"/>
      <c r="BG1244" s="10"/>
    </row>
    <row r="1245" spans="7:59" ht="12.75">
      <c r="G1245" s="2"/>
      <c r="I1245" s="10"/>
      <c r="J1245" s="10"/>
      <c r="K1245" s="10"/>
      <c r="L1245" s="10"/>
      <c r="M1245" s="10"/>
      <c r="BB1245" s="10"/>
      <c r="BC1245" s="10"/>
      <c r="BD1245" s="10"/>
      <c r="BE1245" s="10"/>
      <c r="BF1245" s="10"/>
      <c r="BG1245" s="10"/>
    </row>
    <row r="1246" spans="7:59" ht="12.75">
      <c r="G1246" s="2"/>
      <c r="I1246" s="10"/>
      <c r="J1246" s="10"/>
      <c r="K1246" s="10"/>
      <c r="L1246" s="10"/>
      <c r="M1246" s="10"/>
      <c r="BB1246" s="10"/>
      <c r="BC1246" s="10"/>
      <c r="BD1246" s="10"/>
      <c r="BE1246" s="10"/>
      <c r="BF1246" s="10"/>
      <c r="BG1246" s="10"/>
    </row>
    <row r="1247" spans="7:59" ht="12.75">
      <c r="G1247" s="2"/>
      <c r="I1247" s="10"/>
      <c r="J1247" s="10"/>
      <c r="K1247" s="10"/>
      <c r="L1247" s="10"/>
      <c r="M1247" s="10"/>
      <c r="BB1247" s="10"/>
      <c r="BC1247" s="10"/>
      <c r="BD1247" s="10"/>
      <c r="BE1247" s="10"/>
      <c r="BF1247" s="10"/>
      <c r="BG1247" s="10"/>
    </row>
    <row r="1248" spans="7:59" ht="12.75">
      <c r="G1248" s="2"/>
      <c r="I1248" s="10"/>
      <c r="J1248" s="10"/>
      <c r="K1248" s="10"/>
      <c r="L1248" s="10"/>
      <c r="M1248" s="10"/>
      <c r="BB1248" s="10"/>
      <c r="BC1248" s="10"/>
      <c r="BD1248" s="10"/>
      <c r="BE1248" s="10"/>
      <c r="BF1248" s="10"/>
      <c r="BG1248" s="10"/>
    </row>
    <row r="1249" spans="7:59" ht="12.75">
      <c r="G1249" s="2"/>
      <c r="I1249" s="10"/>
      <c r="J1249" s="10"/>
      <c r="K1249" s="10"/>
      <c r="L1249" s="10"/>
      <c r="M1249" s="10"/>
      <c r="BB1249" s="10"/>
      <c r="BC1249" s="10"/>
      <c r="BD1249" s="10"/>
      <c r="BE1249" s="10"/>
      <c r="BF1249" s="10"/>
      <c r="BG1249" s="10"/>
    </row>
    <row r="1250" spans="7:59" ht="12.75">
      <c r="G1250" s="2"/>
      <c r="I1250" s="10"/>
      <c r="J1250" s="10"/>
      <c r="K1250" s="10"/>
      <c r="L1250" s="10"/>
      <c r="M1250" s="10"/>
      <c r="BB1250" s="10"/>
      <c r="BC1250" s="10"/>
      <c r="BD1250" s="10"/>
      <c r="BE1250" s="10"/>
      <c r="BF1250" s="10"/>
      <c r="BG1250" s="10"/>
    </row>
    <row r="1251" spans="7:59" ht="12.75">
      <c r="G1251" s="2"/>
      <c r="I1251" s="10"/>
      <c r="J1251" s="10"/>
      <c r="K1251" s="10"/>
      <c r="L1251" s="10"/>
      <c r="M1251" s="10"/>
      <c r="BB1251" s="10"/>
      <c r="BC1251" s="10"/>
      <c r="BD1251" s="10"/>
      <c r="BE1251" s="10"/>
      <c r="BF1251" s="10"/>
      <c r="BG1251" s="10"/>
    </row>
    <row r="1252" spans="7:59" ht="12.75">
      <c r="G1252" s="2"/>
      <c r="I1252" s="10"/>
      <c r="J1252" s="10"/>
      <c r="K1252" s="10"/>
      <c r="L1252" s="10"/>
      <c r="M1252" s="10"/>
      <c r="BB1252" s="10"/>
      <c r="BC1252" s="10"/>
      <c r="BD1252" s="10"/>
      <c r="BE1252" s="10"/>
      <c r="BF1252" s="10"/>
      <c r="BG1252" s="10"/>
    </row>
    <row r="1253" spans="7:59" ht="12.75">
      <c r="G1253" s="2"/>
      <c r="I1253" s="10"/>
      <c r="J1253" s="10"/>
      <c r="K1253" s="10"/>
      <c r="L1253" s="10"/>
      <c r="M1253" s="10"/>
      <c r="BB1253" s="10"/>
      <c r="BC1253" s="10"/>
      <c r="BD1253" s="10"/>
      <c r="BE1253" s="10"/>
      <c r="BF1253" s="10"/>
      <c r="BG1253" s="10"/>
    </row>
    <row r="1254" spans="7:59" ht="12.75">
      <c r="G1254" s="2"/>
      <c r="I1254" s="10"/>
      <c r="J1254" s="10"/>
      <c r="K1254" s="10"/>
      <c r="L1254" s="10"/>
      <c r="M1254" s="10"/>
      <c r="BB1254" s="10"/>
      <c r="BC1254" s="10"/>
      <c r="BD1254" s="10"/>
      <c r="BE1254" s="10"/>
      <c r="BF1254" s="10"/>
      <c r="BG1254" s="10"/>
    </row>
    <row r="1255" spans="7:59" ht="12.75">
      <c r="G1255" s="2"/>
      <c r="I1255" s="10"/>
      <c r="J1255" s="10"/>
      <c r="K1255" s="10"/>
      <c r="L1255" s="10"/>
      <c r="M1255" s="10"/>
      <c r="BB1255" s="10"/>
      <c r="BC1255" s="10"/>
      <c r="BD1255" s="10"/>
      <c r="BE1255" s="10"/>
      <c r="BF1255" s="10"/>
      <c r="BG1255" s="10"/>
    </row>
    <row r="1256" spans="7:59" ht="12.75">
      <c r="G1256" s="2"/>
      <c r="I1256" s="10"/>
      <c r="J1256" s="10"/>
      <c r="K1256" s="10"/>
      <c r="L1256" s="10"/>
      <c r="M1256" s="10"/>
      <c r="BB1256" s="10"/>
      <c r="BC1256" s="10"/>
      <c r="BD1256" s="10"/>
      <c r="BE1256" s="10"/>
      <c r="BF1256" s="10"/>
      <c r="BG1256" s="10"/>
    </row>
    <row r="1257" spans="7:59" ht="12.75">
      <c r="G1257" s="2"/>
      <c r="I1257" s="10"/>
      <c r="J1257" s="10"/>
      <c r="K1257" s="10"/>
      <c r="L1257" s="10"/>
      <c r="M1257" s="10"/>
      <c r="BB1257" s="10"/>
      <c r="BC1257" s="10"/>
      <c r="BD1257" s="10"/>
      <c r="BE1257" s="10"/>
      <c r="BF1257" s="10"/>
      <c r="BG1257" s="10"/>
    </row>
    <row r="1258" spans="7:59" ht="12.75">
      <c r="G1258" s="2"/>
      <c r="I1258" s="10"/>
      <c r="J1258" s="10"/>
      <c r="K1258" s="10"/>
      <c r="L1258" s="10"/>
      <c r="M1258" s="10"/>
      <c r="BB1258" s="10"/>
      <c r="BC1258" s="10"/>
      <c r="BD1258" s="10"/>
      <c r="BE1258" s="10"/>
      <c r="BF1258" s="10"/>
      <c r="BG1258" s="10"/>
    </row>
    <row r="1259" spans="7:59" ht="12.75">
      <c r="G1259" s="2"/>
      <c r="I1259" s="10"/>
      <c r="J1259" s="10"/>
      <c r="K1259" s="10"/>
      <c r="L1259" s="10"/>
      <c r="M1259" s="10"/>
      <c r="BB1259" s="10"/>
      <c r="BC1259" s="10"/>
      <c r="BD1259" s="10"/>
      <c r="BE1259" s="10"/>
      <c r="BF1259" s="10"/>
      <c r="BG1259" s="10"/>
    </row>
    <row r="1260" spans="7:59" ht="12.75">
      <c r="G1260" s="2"/>
      <c r="I1260" s="10"/>
      <c r="J1260" s="10"/>
      <c r="K1260" s="10"/>
      <c r="L1260" s="10"/>
      <c r="M1260" s="10"/>
      <c r="BB1260" s="10"/>
      <c r="BC1260" s="10"/>
      <c r="BD1260" s="10"/>
      <c r="BE1260" s="10"/>
      <c r="BF1260" s="10"/>
      <c r="BG1260" s="10"/>
    </row>
    <row r="1261" spans="7:59" ht="12.75">
      <c r="G1261" s="2"/>
      <c r="I1261" s="10"/>
      <c r="J1261" s="10"/>
      <c r="K1261" s="10"/>
      <c r="L1261" s="10"/>
      <c r="M1261" s="10"/>
      <c r="BB1261" s="10"/>
      <c r="BC1261" s="10"/>
      <c r="BD1261" s="10"/>
      <c r="BE1261" s="10"/>
      <c r="BF1261" s="10"/>
      <c r="BG1261" s="10"/>
    </row>
    <row r="1262" spans="7:59" ht="12.75">
      <c r="G1262" s="2"/>
      <c r="I1262" s="10"/>
      <c r="J1262" s="10"/>
      <c r="K1262" s="10"/>
      <c r="L1262" s="10"/>
      <c r="M1262" s="10"/>
      <c r="BB1262" s="10"/>
      <c r="BC1262" s="10"/>
      <c r="BD1262" s="10"/>
      <c r="BE1262" s="10"/>
      <c r="BF1262" s="10"/>
      <c r="BG1262" s="10"/>
    </row>
    <row r="1263" spans="7:59" ht="12.75">
      <c r="G1263" s="2"/>
      <c r="I1263" s="10"/>
      <c r="J1263" s="10"/>
      <c r="K1263" s="10"/>
      <c r="L1263" s="10"/>
      <c r="M1263" s="10"/>
      <c r="BB1263" s="10"/>
      <c r="BC1263" s="10"/>
      <c r="BD1263" s="10"/>
      <c r="BE1263" s="10"/>
      <c r="BF1263" s="10"/>
      <c r="BG1263" s="10"/>
    </row>
    <row r="1264" spans="7:59" ht="12.75">
      <c r="G1264" s="2"/>
      <c r="I1264" s="10"/>
      <c r="J1264" s="10"/>
      <c r="K1264" s="10"/>
      <c r="L1264" s="10"/>
      <c r="M1264" s="10"/>
      <c r="BB1264" s="10"/>
      <c r="BC1264" s="10"/>
      <c r="BD1264" s="10"/>
      <c r="BE1264" s="10"/>
      <c r="BF1264" s="10"/>
      <c r="BG1264" s="10"/>
    </row>
    <row r="1265" spans="7:59" ht="12.75">
      <c r="G1265" s="2"/>
      <c r="I1265" s="10"/>
      <c r="J1265" s="10"/>
      <c r="K1265" s="10"/>
      <c r="L1265" s="10"/>
      <c r="M1265" s="10"/>
      <c r="BB1265" s="10"/>
      <c r="BC1265" s="10"/>
      <c r="BD1265" s="10"/>
      <c r="BE1265" s="10"/>
      <c r="BF1265" s="10"/>
      <c r="BG1265" s="10"/>
    </row>
    <row r="1266" spans="7:59" ht="12.75">
      <c r="G1266" s="2"/>
      <c r="I1266" s="10"/>
      <c r="J1266" s="10"/>
      <c r="K1266" s="10"/>
      <c r="L1266" s="10"/>
      <c r="M1266" s="10"/>
      <c r="BB1266" s="10"/>
      <c r="BC1266" s="10"/>
      <c r="BD1266" s="10"/>
      <c r="BE1266" s="10"/>
      <c r="BF1266" s="10"/>
      <c r="BG1266" s="10"/>
    </row>
    <row r="1267" spans="7:59" ht="12.75">
      <c r="G1267" s="2"/>
      <c r="I1267" s="10"/>
      <c r="J1267" s="10"/>
      <c r="K1267" s="10"/>
      <c r="L1267" s="10"/>
      <c r="M1267" s="10"/>
      <c r="BB1267" s="10"/>
      <c r="BC1267" s="10"/>
      <c r="BD1267" s="10"/>
      <c r="BE1267" s="10"/>
      <c r="BF1267" s="10"/>
      <c r="BG1267" s="10"/>
    </row>
    <row r="1268" spans="7:59" ht="12.75">
      <c r="G1268" s="2"/>
      <c r="I1268" s="10"/>
      <c r="J1268" s="10"/>
      <c r="K1268" s="10"/>
      <c r="L1268" s="10"/>
      <c r="M1268" s="10"/>
      <c r="BB1268" s="10"/>
      <c r="BC1268" s="10"/>
      <c r="BD1268" s="10"/>
      <c r="BE1268" s="10"/>
      <c r="BF1268" s="10"/>
      <c r="BG1268" s="10"/>
    </row>
    <row r="1269" spans="7:59" ht="12.75">
      <c r="G1269" s="2"/>
      <c r="I1269" s="10"/>
      <c r="J1269" s="10"/>
      <c r="K1269" s="10"/>
      <c r="L1269" s="10"/>
      <c r="M1269" s="10"/>
      <c r="BB1269" s="10"/>
      <c r="BC1269" s="10"/>
      <c r="BD1269" s="10"/>
      <c r="BE1269" s="10"/>
      <c r="BF1269" s="10"/>
      <c r="BG1269" s="10"/>
    </row>
    <row r="1270" spans="7:59" ht="12.75">
      <c r="G1270" s="2"/>
      <c r="I1270" s="10"/>
      <c r="J1270" s="10"/>
      <c r="K1270" s="10"/>
      <c r="L1270" s="10"/>
      <c r="M1270" s="10"/>
      <c r="BB1270" s="10"/>
      <c r="BC1270" s="10"/>
      <c r="BD1270" s="10"/>
      <c r="BE1270" s="10"/>
      <c r="BF1270" s="10"/>
      <c r="BG1270" s="10"/>
    </row>
    <row r="1271" spans="7:59" ht="12.75">
      <c r="G1271" s="2"/>
      <c r="I1271" s="10"/>
      <c r="J1271" s="10"/>
      <c r="K1271" s="10"/>
      <c r="L1271" s="10"/>
      <c r="M1271" s="10"/>
      <c r="BB1271" s="10"/>
      <c r="BC1271" s="10"/>
      <c r="BD1271" s="10"/>
      <c r="BE1271" s="10"/>
      <c r="BF1271" s="10"/>
      <c r="BG1271" s="10"/>
    </row>
    <row r="1272" spans="7:59" ht="12.75">
      <c r="G1272" s="2"/>
      <c r="I1272" s="10"/>
      <c r="J1272" s="10"/>
      <c r="K1272" s="10"/>
      <c r="L1272" s="10"/>
      <c r="M1272" s="10"/>
      <c r="BB1272" s="10"/>
      <c r="BC1272" s="10"/>
      <c r="BD1272" s="10"/>
      <c r="BE1272" s="10"/>
      <c r="BF1272" s="10"/>
      <c r="BG1272" s="10"/>
    </row>
    <row r="1273" spans="7:59" ht="12.75">
      <c r="G1273" s="2"/>
      <c r="I1273" s="10"/>
      <c r="J1273" s="10"/>
      <c r="K1273" s="10"/>
      <c r="L1273" s="10"/>
      <c r="M1273" s="10"/>
      <c r="BB1273" s="10"/>
      <c r="BC1273" s="10"/>
      <c r="BD1273" s="10"/>
      <c r="BE1273" s="10"/>
      <c r="BF1273" s="10"/>
      <c r="BG1273" s="10"/>
    </row>
    <row r="1274" spans="7:59" ht="12.75">
      <c r="G1274" s="2"/>
      <c r="I1274" s="10"/>
      <c r="J1274" s="10"/>
      <c r="K1274" s="10"/>
      <c r="L1274" s="10"/>
      <c r="M1274" s="10"/>
      <c r="BB1274" s="10"/>
      <c r="BC1274" s="10"/>
      <c r="BD1274" s="10"/>
      <c r="BE1274" s="10"/>
      <c r="BF1274" s="10"/>
      <c r="BG1274" s="10"/>
    </row>
    <row r="1275" spans="7:59" ht="12.75">
      <c r="G1275" s="2"/>
      <c r="I1275" s="10"/>
      <c r="J1275" s="10"/>
      <c r="K1275" s="10"/>
      <c r="L1275" s="10"/>
      <c r="M1275" s="10"/>
      <c r="BB1275" s="10"/>
      <c r="BC1275" s="10"/>
      <c r="BD1275" s="10"/>
      <c r="BE1275" s="10"/>
      <c r="BF1275" s="10"/>
      <c r="BG1275" s="10"/>
    </row>
    <row r="1276" spans="7:59" ht="12.75">
      <c r="G1276" s="2"/>
      <c r="I1276" s="10"/>
      <c r="J1276" s="10"/>
      <c r="K1276" s="10"/>
      <c r="L1276" s="10"/>
      <c r="M1276" s="10"/>
      <c r="BB1276" s="10"/>
      <c r="BC1276" s="10"/>
      <c r="BD1276" s="10"/>
      <c r="BE1276" s="10"/>
      <c r="BF1276" s="10"/>
      <c r="BG1276" s="10"/>
    </row>
    <row r="1277" spans="7:59" ht="12.75">
      <c r="G1277" s="2"/>
      <c r="I1277" s="10"/>
      <c r="J1277" s="10"/>
      <c r="K1277" s="10"/>
      <c r="L1277" s="10"/>
      <c r="M1277" s="10"/>
      <c r="BB1277" s="10"/>
      <c r="BC1277" s="10"/>
      <c r="BD1277" s="10"/>
      <c r="BE1277" s="10"/>
      <c r="BF1277" s="10"/>
      <c r="BG1277" s="10"/>
    </row>
    <row r="1278" spans="7:59" ht="12.75">
      <c r="G1278" s="2"/>
      <c r="I1278" s="10"/>
      <c r="J1278" s="10"/>
      <c r="K1278" s="10"/>
      <c r="L1278" s="10"/>
      <c r="M1278" s="10"/>
      <c r="BB1278" s="10"/>
      <c r="BC1278" s="10"/>
      <c r="BD1278" s="10"/>
      <c r="BE1278" s="10"/>
      <c r="BF1278" s="10"/>
      <c r="BG1278" s="10"/>
    </row>
    <row r="1279" spans="7:59" ht="12.75">
      <c r="G1279" s="2"/>
      <c r="I1279" s="10"/>
      <c r="J1279" s="10"/>
      <c r="K1279" s="10"/>
      <c r="L1279" s="10"/>
      <c r="M1279" s="10"/>
      <c r="BB1279" s="10"/>
      <c r="BC1279" s="10"/>
      <c r="BD1279" s="10"/>
      <c r="BE1279" s="10"/>
      <c r="BF1279" s="10"/>
      <c r="BG1279" s="10"/>
    </row>
    <row r="1280" spans="7:59" ht="12.75">
      <c r="G1280" s="2"/>
      <c r="I1280" s="10"/>
      <c r="J1280" s="10"/>
      <c r="K1280" s="10"/>
      <c r="L1280" s="10"/>
      <c r="M1280" s="10"/>
      <c r="BB1280" s="10"/>
      <c r="BC1280" s="10"/>
      <c r="BD1280" s="10"/>
      <c r="BE1280" s="10"/>
      <c r="BF1280" s="10"/>
      <c r="BG1280" s="10"/>
    </row>
    <row r="1281" spans="7:59" ht="12.75">
      <c r="G1281" s="2"/>
      <c r="I1281" s="10"/>
      <c r="J1281" s="10"/>
      <c r="K1281" s="10"/>
      <c r="L1281" s="10"/>
      <c r="M1281" s="10"/>
      <c r="BB1281" s="10"/>
      <c r="BC1281" s="10"/>
      <c r="BD1281" s="10"/>
      <c r="BE1281" s="10"/>
      <c r="BF1281" s="10"/>
      <c r="BG1281" s="10"/>
    </row>
    <row r="1282" spans="7:59" ht="12.75">
      <c r="G1282" s="2"/>
      <c r="I1282" s="10"/>
      <c r="J1282" s="10"/>
      <c r="K1282" s="10"/>
      <c r="L1282" s="10"/>
      <c r="M1282" s="10"/>
      <c r="BB1282" s="10"/>
      <c r="BC1282" s="10"/>
      <c r="BD1282" s="10"/>
      <c r="BE1282" s="10"/>
      <c r="BF1282" s="10"/>
      <c r="BG1282" s="10"/>
    </row>
    <row r="1283" spans="7:59" ht="12.75">
      <c r="G1283" s="2"/>
      <c r="I1283" s="10"/>
      <c r="J1283" s="10"/>
      <c r="K1283" s="10"/>
      <c r="L1283" s="10"/>
      <c r="M1283" s="10"/>
      <c r="BB1283" s="10"/>
      <c r="BC1283" s="10"/>
      <c r="BD1283" s="10"/>
      <c r="BE1283" s="10"/>
      <c r="BF1283" s="10"/>
      <c r="BG1283" s="10"/>
    </row>
    <row r="1284" spans="7:59" ht="12.75">
      <c r="G1284" s="2"/>
      <c r="I1284" s="10"/>
      <c r="J1284" s="10"/>
      <c r="K1284" s="10"/>
      <c r="L1284" s="10"/>
      <c r="M1284" s="10"/>
      <c r="BB1284" s="10"/>
      <c r="BC1284" s="10"/>
      <c r="BD1284" s="10"/>
      <c r="BE1284" s="10"/>
      <c r="BF1284" s="10"/>
      <c r="BG1284" s="10"/>
    </row>
    <row r="1285" spans="7:59" ht="12.75">
      <c r="G1285" s="2"/>
      <c r="I1285" s="10"/>
      <c r="J1285" s="10"/>
      <c r="K1285" s="10"/>
      <c r="L1285" s="10"/>
      <c r="M1285" s="10"/>
      <c r="BB1285" s="10"/>
      <c r="BC1285" s="10"/>
      <c r="BD1285" s="10"/>
      <c r="BE1285" s="10"/>
      <c r="BF1285" s="10"/>
      <c r="BG1285" s="10"/>
    </row>
    <row r="1286" spans="7:59" ht="12.75">
      <c r="G1286" s="2"/>
      <c r="I1286" s="10"/>
      <c r="J1286" s="10"/>
      <c r="K1286" s="10"/>
      <c r="L1286" s="10"/>
      <c r="M1286" s="10"/>
      <c r="BB1286" s="10"/>
      <c r="BC1286" s="10"/>
      <c r="BD1286" s="10"/>
      <c r="BE1286" s="10"/>
      <c r="BF1286" s="10"/>
      <c r="BG1286" s="10"/>
    </row>
    <row r="1287" spans="7:59" ht="12.75">
      <c r="G1287" s="2"/>
      <c r="I1287" s="10"/>
      <c r="J1287" s="10"/>
      <c r="K1287" s="10"/>
      <c r="L1287" s="10"/>
      <c r="M1287" s="10"/>
      <c r="BB1287" s="10"/>
      <c r="BC1287" s="10"/>
      <c r="BD1287" s="10"/>
      <c r="BE1287" s="10"/>
      <c r="BF1287" s="10"/>
      <c r="BG1287" s="10"/>
    </row>
    <row r="1288" spans="7:59" ht="12.75">
      <c r="G1288" s="2"/>
      <c r="I1288" s="10"/>
      <c r="J1288" s="10"/>
      <c r="K1288" s="10"/>
      <c r="L1288" s="10"/>
      <c r="M1288" s="10"/>
      <c r="BB1288" s="10"/>
      <c r="BC1288" s="10"/>
      <c r="BD1288" s="10"/>
      <c r="BE1288" s="10"/>
      <c r="BF1288" s="10"/>
      <c r="BG1288" s="10"/>
    </row>
    <row r="1289" spans="7:59" ht="12.75">
      <c r="G1289" s="2"/>
      <c r="I1289" s="10"/>
      <c r="J1289" s="10"/>
      <c r="K1289" s="10"/>
      <c r="L1289" s="10"/>
      <c r="M1289" s="10"/>
      <c r="BB1289" s="10"/>
      <c r="BC1289" s="10"/>
      <c r="BD1289" s="10"/>
      <c r="BE1289" s="10"/>
      <c r="BF1289" s="10"/>
      <c r="BG1289" s="10"/>
    </row>
    <row r="1290" spans="7:59" ht="12.75">
      <c r="G1290" s="2"/>
      <c r="I1290" s="10"/>
      <c r="J1290" s="10"/>
      <c r="K1290" s="10"/>
      <c r="L1290" s="10"/>
      <c r="M1290" s="10"/>
      <c r="BB1290" s="10"/>
      <c r="BC1290" s="10"/>
      <c r="BD1290" s="10"/>
      <c r="BE1290" s="10"/>
      <c r="BF1290" s="10"/>
      <c r="BG1290" s="10"/>
    </row>
    <row r="1291" spans="7:59" ht="12.75">
      <c r="G1291" s="2"/>
      <c r="I1291" s="10"/>
      <c r="J1291" s="10"/>
      <c r="K1291" s="10"/>
      <c r="L1291" s="10"/>
      <c r="M1291" s="10"/>
      <c r="BB1291" s="10"/>
      <c r="BC1291" s="10"/>
      <c r="BD1291" s="10"/>
      <c r="BE1291" s="10"/>
      <c r="BF1291" s="10"/>
      <c r="BG1291" s="10"/>
    </row>
    <row r="1292" spans="7:59" ht="12.75">
      <c r="G1292" s="2"/>
      <c r="I1292" s="10"/>
      <c r="J1292" s="10"/>
      <c r="K1292" s="10"/>
      <c r="L1292" s="10"/>
      <c r="M1292" s="10"/>
      <c r="BB1292" s="10"/>
      <c r="BC1292" s="10"/>
      <c r="BD1292" s="10"/>
      <c r="BE1292" s="10"/>
      <c r="BF1292" s="10"/>
      <c r="BG1292" s="10"/>
    </row>
    <row r="1293" spans="7:59" ht="12.75">
      <c r="G1293" s="2"/>
      <c r="I1293" s="10"/>
      <c r="J1293" s="10"/>
      <c r="K1293" s="10"/>
      <c r="L1293" s="10"/>
      <c r="M1293" s="10"/>
      <c r="BB1293" s="10"/>
      <c r="BC1293" s="10"/>
      <c r="BD1293" s="10"/>
      <c r="BE1293" s="10"/>
      <c r="BF1293" s="10"/>
      <c r="BG1293" s="10"/>
    </row>
    <row r="1294" spans="7:59" ht="12.75">
      <c r="G1294" s="2"/>
      <c r="I1294" s="10"/>
      <c r="J1294" s="10"/>
      <c r="K1294" s="10"/>
      <c r="L1294" s="10"/>
      <c r="M1294" s="10"/>
      <c r="BB1294" s="10"/>
      <c r="BC1294" s="10"/>
      <c r="BD1294" s="10"/>
      <c r="BE1294" s="10"/>
      <c r="BF1294" s="10"/>
      <c r="BG1294" s="10"/>
    </row>
    <row r="1295" spans="7:59" ht="12.75">
      <c r="G1295" s="2"/>
      <c r="I1295" s="10"/>
      <c r="J1295" s="10"/>
      <c r="K1295" s="10"/>
      <c r="L1295" s="10"/>
      <c r="M1295" s="10"/>
      <c r="BB1295" s="10"/>
      <c r="BC1295" s="10"/>
      <c r="BD1295" s="10"/>
      <c r="BE1295" s="10"/>
      <c r="BF1295" s="10"/>
      <c r="BG1295" s="10"/>
    </row>
    <row r="1296" spans="7:59" ht="12.75">
      <c r="G1296" s="2"/>
      <c r="I1296" s="10"/>
      <c r="J1296" s="10"/>
      <c r="K1296" s="10"/>
      <c r="L1296" s="10"/>
      <c r="M1296" s="10"/>
      <c r="BB1296" s="10"/>
      <c r="BC1296" s="10"/>
      <c r="BD1296" s="10"/>
      <c r="BE1296" s="10"/>
      <c r="BF1296" s="10"/>
      <c r="BG1296" s="10"/>
    </row>
    <row r="1297" spans="7:59" ht="12.75">
      <c r="G1297" s="2"/>
      <c r="I1297" s="10"/>
      <c r="J1297" s="10"/>
      <c r="K1297" s="10"/>
      <c r="L1297" s="10"/>
      <c r="M1297" s="10"/>
      <c r="BB1297" s="10"/>
      <c r="BC1297" s="10"/>
      <c r="BD1297" s="10"/>
      <c r="BE1297" s="10"/>
      <c r="BF1297" s="10"/>
      <c r="BG1297" s="10"/>
    </row>
    <row r="1298" spans="7:59" ht="12.75">
      <c r="G1298" s="2"/>
      <c r="I1298" s="10"/>
      <c r="J1298" s="10"/>
      <c r="K1298" s="10"/>
      <c r="L1298" s="10"/>
      <c r="M1298" s="10"/>
      <c r="BB1298" s="10"/>
      <c r="BC1298" s="10"/>
      <c r="BD1298" s="10"/>
      <c r="BE1298" s="10"/>
      <c r="BF1298" s="10"/>
      <c r="BG1298" s="10"/>
    </row>
    <row r="1299" spans="7:59" ht="12.75">
      <c r="G1299" s="2"/>
      <c r="I1299" s="10"/>
      <c r="J1299" s="10"/>
      <c r="K1299" s="10"/>
      <c r="L1299" s="10"/>
      <c r="M1299" s="10"/>
      <c r="BB1299" s="10"/>
      <c r="BC1299" s="10"/>
      <c r="BD1299" s="10"/>
      <c r="BE1299" s="10"/>
      <c r="BF1299" s="10"/>
      <c r="BG1299" s="10"/>
    </row>
    <row r="1300" spans="7:59" ht="12.75">
      <c r="G1300" s="2"/>
      <c r="I1300" s="10"/>
      <c r="J1300" s="10"/>
      <c r="K1300" s="10"/>
      <c r="L1300" s="10"/>
      <c r="M1300" s="10"/>
      <c r="BB1300" s="10"/>
      <c r="BC1300" s="10"/>
      <c r="BD1300" s="10"/>
      <c r="BE1300" s="10"/>
      <c r="BF1300" s="10"/>
      <c r="BG1300" s="10"/>
    </row>
    <row r="1301" spans="7:59" ht="12.75">
      <c r="G1301" s="2"/>
      <c r="I1301" s="10"/>
      <c r="J1301" s="10"/>
      <c r="K1301" s="10"/>
      <c r="L1301" s="10"/>
      <c r="M1301" s="10"/>
      <c r="BB1301" s="10"/>
      <c r="BC1301" s="10"/>
      <c r="BD1301" s="10"/>
      <c r="BE1301" s="10"/>
      <c r="BF1301" s="10"/>
      <c r="BG1301" s="10"/>
    </row>
    <row r="1302" spans="7:59" ht="12.75">
      <c r="G1302" s="2"/>
      <c r="I1302" s="10"/>
      <c r="J1302" s="10"/>
      <c r="K1302" s="10"/>
      <c r="L1302" s="10"/>
      <c r="M1302" s="10"/>
      <c r="BB1302" s="10"/>
      <c r="BC1302" s="10"/>
      <c r="BD1302" s="10"/>
      <c r="BE1302" s="10"/>
      <c r="BF1302" s="10"/>
      <c r="BG1302" s="10"/>
    </row>
    <row r="1303" spans="7:59" ht="12.75">
      <c r="G1303" s="2"/>
      <c r="I1303" s="10"/>
      <c r="J1303" s="10"/>
      <c r="K1303" s="10"/>
      <c r="L1303" s="10"/>
      <c r="M1303" s="10"/>
      <c r="BB1303" s="10"/>
      <c r="BC1303" s="10"/>
      <c r="BD1303" s="10"/>
      <c r="BE1303" s="10"/>
      <c r="BF1303" s="10"/>
      <c r="BG1303" s="10"/>
    </row>
    <row r="1304" spans="7:59" ht="12.75">
      <c r="G1304" s="2"/>
      <c r="I1304" s="10"/>
      <c r="J1304" s="10"/>
      <c r="K1304" s="10"/>
      <c r="L1304" s="10"/>
      <c r="M1304" s="10"/>
      <c r="BB1304" s="10"/>
      <c r="BC1304" s="10"/>
      <c r="BD1304" s="10"/>
      <c r="BE1304" s="10"/>
      <c r="BF1304" s="10"/>
      <c r="BG1304" s="10"/>
    </row>
    <row r="1305" spans="7:59" ht="12.75">
      <c r="G1305" s="2"/>
      <c r="I1305" s="10"/>
      <c r="J1305" s="10"/>
      <c r="K1305" s="10"/>
      <c r="L1305" s="10"/>
      <c r="M1305" s="10"/>
      <c r="BB1305" s="10"/>
      <c r="BC1305" s="10"/>
      <c r="BD1305" s="10"/>
      <c r="BE1305" s="10"/>
      <c r="BF1305" s="10"/>
      <c r="BG1305" s="10"/>
    </row>
    <row r="1306" spans="7:59" ht="12.75">
      <c r="G1306" s="2"/>
      <c r="I1306" s="10"/>
      <c r="J1306" s="10"/>
      <c r="K1306" s="10"/>
      <c r="L1306" s="10"/>
      <c r="M1306" s="10"/>
      <c r="BB1306" s="10"/>
      <c r="BC1306" s="10"/>
      <c r="BD1306" s="10"/>
      <c r="BE1306" s="10"/>
      <c r="BF1306" s="10"/>
      <c r="BG1306" s="10"/>
    </row>
    <row r="1307" spans="7:59" ht="12.75">
      <c r="G1307" s="2"/>
      <c r="I1307" s="10"/>
      <c r="J1307" s="10"/>
      <c r="K1307" s="10"/>
      <c r="L1307" s="10"/>
      <c r="M1307" s="10"/>
      <c r="BB1307" s="10"/>
      <c r="BC1307" s="10"/>
      <c r="BD1307" s="10"/>
      <c r="BE1307" s="10"/>
      <c r="BF1307" s="10"/>
      <c r="BG1307" s="10"/>
    </row>
    <row r="1308" spans="7:59" ht="12.75">
      <c r="G1308" s="2"/>
      <c r="I1308" s="10"/>
      <c r="J1308" s="10"/>
      <c r="K1308" s="10"/>
      <c r="L1308" s="10"/>
      <c r="M1308" s="10"/>
      <c r="BB1308" s="10"/>
      <c r="BC1308" s="10"/>
      <c r="BD1308" s="10"/>
      <c r="BE1308" s="10"/>
      <c r="BF1308" s="10"/>
      <c r="BG1308" s="10"/>
    </row>
    <row r="1309" spans="7:59" ht="12.75">
      <c r="G1309" s="2"/>
      <c r="I1309" s="10"/>
      <c r="J1309" s="10"/>
      <c r="K1309" s="10"/>
      <c r="L1309" s="10"/>
      <c r="M1309" s="10"/>
      <c r="BB1309" s="10"/>
      <c r="BC1309" s="10"/>
      <c r="BD1309" s="10"/>
      <c r="BE1309" s="10"/>
      <c r="BF1309" s="10"/>
      <c r="BG1309" s="10"/>
    </row>
    <row r="1310" spans="7:59" ht="12.75">
      <c r="G1310" s="2"/>
      <c r="I1310" s="10"/>
      <c r="J1310" s="10"/>
      <c r="K1310" s="10"/>
      <c r="L1310" s="10"/>
      <c r="M1310" s="10"/>
      <c r="BB1310" s="10"/>
      <c r="BC1310" s="10"/>
      <c r="BD1310" s="10"/>
      <c r="BE1310" s="10"/>
      <c r="BF1310" s="10"/>
      <c r="BG1310" s="10"/>
    </row>
    <row r="1311" spans="7:59" ht="12.75">
      <c r="G1311" s="2"/>
      <c r="I1311" s="10"/>
      <c r="J1311" s="10"/>
      <c r="K1311" s="10"/>
      <c r="L1311" s="10"/>
      <c r="M1311" s="10"/>
      <c r="BB1311" s="10"/>
      <c r="BC1311" s="10"/>
      <c r="BD1311" s="10"/>
      <c r="BE1311" s="10"/>
      <c r="BF1311" s="10"/>
      <c r="BG1311" s="10"/>
    </row>
    <row r="1312" spans="7:59" ht="12.75">
      <c r="G1312" s="2"/>
      <c r="I1312" s="10"/>
      <c r="J1312" s="10"/>
      <c r="K1312" s="10"/>
      <c r="L1312" s="10"/>
      <c r="M1312" s="10"/>
      <c r="BB1312" s="10"/>
      <c r="BC1312" s="10"/>
      <c r="BD1312" s="10"/>
      <c r="BE1312" s="10"/>
      <c r="BF1312" s="10"/>
      <c r="BG1312" s="10"/>
    </row>
    <row r="1313" spans="7:59" ht="12.75">
      <c r="G1313" s="2"/>
      <c r="I1313" s="10"/>
      <c r="J1313" s="10"/>
      <c r="K1313" s="10"/>
      <c r="L1313" s="10"/>
      <c r="M1313" s="10"/>
      <c r="BB1313" s="10"/>
      <c r="BC1313" s="10"/>
      <c r="BD1313" s="10"/>
      <c r="BE1313" s="10"/>
      <c r="BF1313" s="10"/>
      <c r="BG1313" s="10"/>
    </row>
    <row r="1314" spans="7:59" ht="12.75">
      <c r="G1314" s="2"/>
      <c r="I1314" s="10"/>
      <c r="J1314" s="10"/>
      <c r="K1314" s="10"/>
      <c r="L1314" s="10"/>
      <c r="M1314" s="10"/>
      <c r="BB1314" s="10"/>
      <c r="BC1314" s="10"/>
      <c r="BD1314" s="10"/>
      <c r="BE1314" s="10"/>
      <c r="BF1314" s="10"/>
      <c r="BG1314" s="10"/>
    </row>
    <row r="1315" spans="7:59" ht="12.75">
      <c r="G1315" s="2"/>
      <c r="I1315" s="10"/>
      <c r="J1315" s="10"/>
      <c r="K1315" s="10"/>
      <c r="L1315" s="10"/>
      <c r="M1315" s="10"/>
      <c r="BB1315" s="10"/>
      <c r="BC1315" s="10"/>
      <c r="BD1315" s="10"/>
      <c r="BE1315" s="10"/>
      <c r="BF1315" s="10"/>
      <c r="BG1315" s="10"/>
    </row>
    <row r="1316" spans="7:59" ht="12.75">
      <c r="G1316" s="2"/>
      <c r="I1316" s="10"/>
      <c r="J1316" s="10"/>
      <c r="K1316" s="10"/>
      <c r="L1316" s="10"/>
      <c r="M1316" s="10"/>
      <c r="BB1316" s="10"/>
      <c r="BC1316" s="10"/>
      <c r="BD1316" s="10"/>
      <c r="BE1316" s="10"/>
      <c r="BF1316" s="10"/>
      <c r="BG1316" s="10"/>
    </row>
    <row r="1317" spans="7:59" ht="12.75">
      <c r="G1317" s="2"/>
      <c r="I1317" s="10"/>
      <c r="J1317" s="10"/>
      <c r="K1317" s="10"/>
      <c r="L1317" s="10"/>
      <c r="M1317" s="10"/>
      <c r="BB1317" s="10"/>
      <c r="BC1317" s="10"/>
      <c r="BD1317" s="10"/>
      <c r="BE1317" s="10"/>
      <c r="BF1317" s="10"/>
      <c r="BG1317" s="10"/>
    </row>
    <row r="1318" spans="7:59" ht="12.75">
      <c r="G1318" s="2"/>
      <c r="I1318" s="10"/>
      <c r="J1318" s="10"/>
      <c r="K1318" s="10"/>
      <c r="L1318" s="10"/>
      <c r="M1318" s="10"/>
      <c r="BB1318" s="10"/>
      <c r="BC1318" s="10"/>
      <c r="BD1318" s="10"/>
      <c r="BE1318" s="10"/>
      <c r="BF1318" s="10"/>
      <c r="BG1318" s="10"/>
    </row>
    <row r="1319" spans="7:59" ht="12.75">
      <c r="G1319" s="2"/>
      <c r="I1319" s="10"/>
      <c r="J1319" s="10"/>
      <c r="K1319" s="10"/>
      <c r="L1319" s="10"/>
      <c r="M1319" s="10"/>
      <c r="BB1319" s="10"/>
      <c r="BC1319" s="10"/>
      <c r="BD1319" s="10"/>
      <c r="BE1319" s="10"/>
      <c r="BF1319" s="10"/>
      <c r="BG1319" s="10"/>
    </row>
    <row r="1320" spans="7:59" ht="12.75">
      <c r="G1320" s="2"/>
      <c r="I1320" s="10"/>
      <c r="J1320" s="10"/>
      <c r="K1320" s="10"/>
      <c r="L1320" s="10"/>
      <c r="M1320" s="10"/>
      <c r="BB1320" s="10"/>
      <c r="BC1320" s="10"/>
      <c r="BD1320" s="10"/>
      <c r="BE1320" s="10"/>
      <c r="BF1320" s="10"/>
      <c r="BG1320" s="10"/>
    </row>
    <row r="1321" spans="7:59" ht="12.75">
      <c r="G1321" s="2"/>
      <c r="I1321" s="10"/>
      <c r="J1321" s="10"/>
      <c r="K1321" s="10"/>
      <c r="L1321" s="10"/>
      <c r="M1321" s="10"/>
      <c r="BB1321" s="10"/>
      <c r="BC1321" s="10"/>
      <c r="BD1321" s="10"/>
      <c r="BE1321" s="10"/>
      <c r="BF1321" s="10"/>
      <c r="BG1321" s="10"/>
    </row>
    <row r="1322" spans="7:59" ht="12.75">
      <c r="G1322" s="2"/>
      <c r="I1322" s="10"/>
      <c r="J1322" s="10"/>
      <c r="K1322" s="10"/>
      <c r="L1322" s="10"/>
      <c r="M1322" s="10"/>
      <c r="BB1322" s="10"/>
      <c r="BC1322" s="10"/>
      <c r="BD1322" s="10"/>
      <c r="BE1322" s="10"/>
      <c r="BF1322" s="10"/>
      <c r="BG1322" s="10"/>
    </row>
    <row r="1323" spans="7:59" ht="12.75">
      <c r="G1323" s="2"/>
      <c r="I1323" s="10"/>
      <c r="J1323" s="10"/>
      <c r="K1323" s="10"/>
      <c r="L1323" s="10"/>
      <c r="M1323" s="10"/>
      <c r="BB1323" s="10"/>
      <c r="BC1323" s="10"/>
      <c r="BD1323" s="10"/>
      <c r="BE1323" s="10"/>
      <c r="BF1323" s="10"/>
      <c r="BG1323" s="10"/>
    </row>
    <row r="1324" spans="7:59" ht="12.75">
      <c r="G1324" s="2"/>
      <c r="I1324" s="10"/>
      <c r="J1324" s="10"/>
      <c r="K1324" s="10"/>
      <c r="L1324" s="10"/>
      <c r="M1324" s="10"/>
      <c r="BB1324" s="10"/>
      <c r="BC1324" s="10"/>
      <c r="BD1324" s="10"/>
      <c r="BE1324" s="10"/>
      <c r="BF1324" s="10"/>
      <c r="BG1324" s="10"/>
    </row>
    <row r="1325" spans="7:59" ht="12.75">
      <c r="G1325" s="2"/>
      <c r="I1325" s="10"/>
      <c r="J1325" s="10"/>
      <c r="K1325" s="10"/>
      <c r="L1325" s="10"/>
      <c r="M1325" s="10"/>
      <c r="BB1325" s="10"/>
      <c r="BC1325" s="10"/>
      <c r="BD1325" s="10"/>
      <c r="BE1325" s="10"/>
      <c r="BF1325" s="10"/>
      <c r="BG1325" s="10"/>
    </row>
    <row r="1326" spans="7:59" ht="12.75">
      <c r="G1326" s="2"/>
      <c r="I1326" s="10"/>
      <c r="J1326" s="10"/>
      <c r="K1326" s="10"/>
      <c r="L1326" s="10"/>
      <c r="M1326" s="10"/>
      <c r="BB1326" s="10"/>
      <c r="BC1326" s="10"/>
      <c r="BD1326" s="10"/>
      <c r="BE1326" s="10"/>
      <c r="BF1326" s="10"/>
      <c r="BG1326" s="10"/>
    </row>
    <row r="1327" spans="7:59" ht="12.75">
      <c r="G1327" s="2"/>
      <c r="I1327" s="10"/>
      <c r="J1327" s="10"/>
      <c r="K1327" s="10"/>
      <c r="L1327" s="10"/>
      <c r="M1327" s="10"/>
      <c r="BB1327" s="10"/>
      <c r="BC1327" s="10"/>
      <c r="BD1327" s="10"/>
      <c r="BE1327" s="10"/>
      <c r="BF1327" s="10"/>
      <c r="BG1327" s="10"/>
    </row>
    <row r="1328" spans="7:59" ht="12.75">
      <c r="G1328" s="2"/>
      <c r="I1328" s="10"/>
      <c r="J1328" s="10"/>
      <c r="K1328" s="10"/>
      <c r="L1328" s="10"/>
      <c r="M1328" s="10"/>
      <c r="BB1328" s="10"/>
      <c r="BC1328" s="10"/>
      <c r="BD1328" s="10"/>
      <c r="BE1328" s="10"/>
      <c r="BF1328" s="10"/>
      <c r="BG1328" s="10"/>
    </row>
    <row r="1329" spans="7:59" ht="12.75">
      <c r="G1329" s="2"/>
      <c r="I1329" s="10"/>
      <c r="J1329" s="10"/>
      <c r="K1329" s="10"/>
      <c r="L1329" s="10"/>
      <c r="M1329" s="10"/>
      <c r="BB1329" s="10"/>
      <c r="BC1329" s="10"/>
      <c r="BD1329" s="10"/>
      <c r="BE1329" s="10"/>
      <c r="BF1329" s="10"/>
      <c r="BG1329" s="10"/>
    </row>
    <row r="1330" spans="7:59" ht="12.75">
      <c r="G1330" s="2"/>
      <c r="I1330" s="10"/>
      <c r="J1330" s="10"/>
      <c r="K1330" s="10"/>
      <c r="L1330" s="10"/>
      <c r="M1330" s="10"/>
      <c r="BB1330" s="10"/>
      <c r="BC1330" s="10"/>
      <c r="BD1330" s="10"/>
      <c r="BE1330" s="10"/>
      <c r="BF1330" s="10"/>
      <c r="BG1330" s="10"/>
    </row>
    <row r="1331" spans="7:59" ht="12.75">
      <c r="G1331" s="2"/>
      <c r="I1331" s="10"/>
      <c r="J1331" s="10"/>
      <c r="K1331" s="10"/>
      <c r="L1331" s="10"/>
      <c r="M1331" s="10"/>
      <c r="BB1331" s="10"/>
      <c r="BC1331" s="10"/>
      <c r="BD1331" s="10"/>
      <c r="BE1331" s="10"/>
      <c r="BF1331" s="10"/>
      <c r="BG1331" s="10"/>
    </row>
    <row r="1332" spans="54:59" ht="12.75">
      <c r="BB1332" s="10"/>
      <c r="BC1332" s="10"/>
      <c r="BD1332" s="10"/>
      <c r="BE1332" s="10"/>
      <c r="BF1332" s="10"/>
      <c r="BG1332" s="10"/>
    </row>
    <row r="1333" spans="54:59" ht="12.75">
      <c r="BB1333" s="10"/>
      <c r="BC1333" s="10"/>
      <c r="BD1333" s="10"/>
      <c r="BE1333" s="10"/>
      <c r="BF1333" s="10"/>
      <c r="BG1333" s="10"/>
    </row>
    <row r="1334" spans="54:59" ht="12.75">
      <c r="BB1334" s="10"/>
      <c r="BC1334" s="10"/>
      <c r="BD1334" s="10"/>
      <c r="BE1334" s="10"/>
      <c r="BF1334" s="10"/>
      <c r="BG1334" s="10"/>
    </row>
    <row r="1335" spans="54:59" ht="12.75">
      <c r="BB1335" s="10"/>
      <c r="BC1335" s="10"/>
      <c r="BD1335" s="10"/>
      <c r="BE1335" s="10"/>
      <c r="BF1335" s="10"/>
      <c r="BG1335" s="10"/>
    </row>
    <row r="1336" spans="54:59" ht="12.75">
      <c r="BB1336" s="10"/>
      <c r="BC1336" s="10"/>
      <c r="BD1336" s="10"/>
      <c r="BE1336" s="10"/>
      <c r="BF1336" s="10"/>
      <c r="BG1336" s="10"/>
    </row>
    <row r="1337" spans="54:59" ht="12.75">
      <c r="BB1337" s="10"/>
      <c r="BC1337" s="10"/>
      <c r="BD1337" s="10"/>
      <c r="BE1337" s="10"/>
      <c r="BF1337" s="10"/>
      <c r="BG1337" s="10"/>
    </row>
    <row r="1338" spans="54:59" ht="12.75">
      <c r="BB1338" s="10"/>
      <c r="BC1338" s="10"/>
      <c r="BD1338" s="10"/>
      <c r="BE1338" s="10"/>
      <c r="BF1338" s="10"/>
      <c r="BG1338" s="10"/>
    </row>
    <row r="1339" spans="54:59" ht="12.75">
      <c r="BB1339" s="10"/>
      <c r="BC1339" s="10"/>
      <c r="BD1339" s="10"/>
      <c r="BE1339" s="10"/>
      <c r="BF1339" s="10"/>
      <c r="BG1339" s="10"/>
    </row>
    <row r="1340" spans="54:59" ht="12.75">
      <c r="BB1340" s="10"/>
      <c r="BC1340" s="10"/>
      <c r="BD1340" s="10"/>
      <c r="BE1340" s="10"/>
      <c r="BF1340" s="10"/>
      <c r="BG1340" s="10"/>
    </row>
    <row r="1341" spans="54:59" ht="12.75">
      <c r="BB1341" s="10"/>
      <c r="BC1341" s="10"/>
      <c r="BD1341" s="10"/>
      <c r="BE1341" s="10"/>
      <c r="BF1341" s="10"/>
      <c r="BG1341" s="10"/>
    </row>
    <row r="1342" spans="54:59" ht="12.75">
      <c r="BB1342" s="10"/>
      <c r="BC1342" s="10"/>
      <c r="BD1342" s="10"/>
      <c r="BE1342" s="10"/>
      <c r="BF1342" s="10"/>
      <c r="BG1342" s="10"/>
    </row>
    <row r="1343" spans="54:59" ht="12.75">
      <c r="BB1343" s="10"/>
      <c r="BC1343" s="10"/>
      <c r="BD1343" s="10"/>
      <c r="BE1343" s="10"/>
      <c r="BF1343" s="10"/>
      <c r="BG1343" s="10"/>
    </row>
    <row r="1344" spans="54:59" ht="12.75">
      <c r="BB1344" s="10"/>
      <c r="BC1344" s="10"/>
      <c r="BD1344" s="10"/>
      <c r="BE1344" s="10"/>
      <c r="BF1344" s="10"/>
      <c r="BG1344" s="10"/>
    </row>
    <row r="1345" spans="54:59" ht="12.75">
      <c r="BB1345" s="10"/>
      <c r="BC1345" s="10"/>
      <c r="BD1345" s="10"/>
      <c r="BE1345" s="10"/>
      <c r="BF1345" s="10"/>
      <c r="BG1345" s="10"/>
    </row>
    <row r="1346" spans="54:59" ht="12.75">
      <c r="BB1346" s="10"/>
      <c r="BC1346" s="10"/>
      <c r="BD1346" s="10"/>
      <c r="BE1346" s="10"/>
      <c r="BF1346" s="10"/>
      <c r="BG1346" s="10"/>
    </row>
    <row r="1347" spans="54:59" ht="12.75">
      <c r="BB1347" s="10"/>
      <c r="BC1347" s="10"/>
      <c r="BD1347" s="10"/>
      <c r="BE1347" s="10"/>
      <c r="BF1347" s="10"/>
      <c r="BG1347" s="10"/>
    </row>
    <row r="1348" spans="54:59" ht="12.75">
      <c r="BB1348" s="10"/>
      <c r="BC1348" s="10"/>
      <c r="BD1348" s="10"/>
      <c r="BE1348" s="10"/>
      <c r="BF1348" s="10"/>
      <c r="BG1348" s="10"/>
    </row>
    <row r="1349" spans="54:59" ht="12.75">
      <c r="BB1349" s="10"/>
      <c r="BC1349" s="10"/>
      <c r="BD1349" s="10"/>
      <c r="BE1349" s="10"/>
      <c r="BF1349" s="10"/>
      <c r="BG1349" s="10"/>
    </row>
    <row r="1350" spans="54:59" ht="12.75">
      <c r="BB1350" s="10"/>
      <c r="BC1350" s="10"/>
      <c r="BD1350" s="10"/>
      <c r="BE1350" s="10"/>
      <c r="BF1350" s="10"/>
      <c r="BG1350" s="10"/>
    </row>
    <row r="1351" spans="54:59" ht="12.75">
      <c r="BB1351" s="10"/>
      <c r="BC1351" s="10"/>
      <c r="BD1351" s="10"/>
      <c r="BE1351" s="10"/>
      <c r="BF1351" s="10"/>
      <c r="BG1351" s="10"/>
    </row>
    <row r="1352" spans="54:59" ht="12.75">
      <c r="BB1352" s="10"/>
      <c r="BC1352" s="10"/>
      <c r="BD1352" s="10"/>
      <c r="BE1352" s="10"/>
      <c r="BF1352" s="10"/>
      <c r="BG1352" s="10"/>
    </row>
    <row r="1353" spans="54:59" ht="12.75">
      <c r="BB1353" s="10"/>
      <c r="BC1353" s="10"/>
      <c r="BD1353" s="10"/>
      <c r="BE1353" s="10"/>
      <c r="BF1353" s="10"/>
      <c r="BG1353" s="10"/>
    </row>
    <row r="1354" spans="54:59" ht="12.75">
      <c r="BB1354" s="10"/>
      <c r="BC1354" s="10"/>
      <c r="BD1354" s="10"/>
      <c r="BE1354" s="10"/>
      <c r="BF1354" s="10"/>
      <c r="BG1354" s="10"/>
    </row>
    <row r="1355" spans="54:59" ht="12.75">
      <c r="BB1355" s="10"/>
      <c r="BC1355" s="10"/>
      <c r="BD1355" s="10"/>
      <c r="BE1355" s="10"/>
      <c r="BF1355" s="10"/>
      <c r="BG1355" s="10"/>
    </row>
    <row r="1356" spans="54:59" ht="12.75">
      <c r="BB1356" s="10"/>
      <c r="BC1356" s="10"/>
      <c r="BD1356" s="10"/>
      <c r="BE1356" s="10"/>
      <c r="BF1356" s="10"/>
      <c r="BG1356" s="10"/>
    </row>
    <row r="1357" spans="54:59" ht="12.75">
      <c r="BB1357" s="10"/>
      <c r="BC1357" s="10"/>
      <c r="BD1357" s="10"/>
      <c r="BE1357" s="10"/>
      <c r="BF1357" s="10"/>
      <c r="BG1357" s="10"/>
    </row>
    <row r="1358" spans="54:59" ht="12.75">
      <c r="BB1358" s="10"/>
      <c r="BC1358" s="10"/>
      <c r="BD1358" s="10"/>
      <c r="BE1358" s="10"/>
      <c r="BF1358" s="10"/>
      <c r="BG1358" s="10"/>
    </row>
    <row r="1359" spans="54:59" ht="12.75">
      <c r="BB1359" s="10"/>
      <c r="BC1359" s="10"/>
      <c r="BD1359" s="10"/>
      <c r="BE1359" s="10"/>
      <c r="BF1359" s="10"/>
      <c r="BG1359" s="10"/>
    </row>
    <row r="1360" spans="54:59" ht="12.75">
      <c r="BB1360" s="10"/>
      <c r="BC1360" s="10"/>
      <c r="BD1360" s="10"/>
      <c r="BE1360" s="10"/>
      <c r="BF1360" s="10"/>
      <c r="BG1360" s="10"/>
    </row>
    <row r="1361" spans="54:59" ht="12.75">
      <c r="BB1361" s="10"/>
      <c r="BC1361" s="10"/>
      <c r="BD1361" s="10"/>
      <c r="BE1361" s="10"/>
      <c r="BF1361" s="10"/>
      <c r="BG1361" s="10"/>
    </row>
    <row r="1362" spans="54:59" ht="12.75">
      <c r="BB1362" s="10"/>
      <c r="BC1362" s="10"/>
      <c r="BD1362" s="10"/>
      <c r="BE1362" s="10"/>
      <c r="BF1362" s="10"/>
      <c r="BG1362" s="10"/>
    </row>
    <row r="1363" spans="54:59" ht="12.75">
      <c r="BB1363" s="10"/>
      <c r="BC1363" s="10"/>
      <c r="BD1363" s="10"/>
      <c r="BE1363" s="10"/>
      <c r="BF1363" s="10"/>
      <c r="BG1363" s="10"/>
    </row>
    <row r="1364" spans="54:59" ht="12.75">
      <c r="BB1364" s="10"/>
      <c r="BC1364" s="10"/>
      <c r="BD1364" s="10"/>
      <c r="BE1364" s="10"/>
      <c r="BF1364" s="10"/>
      <c r="BG1364" s="10"/>
    </row>
    <row r="1365" spans="54:59" ht="12.75">
      <c r="BB1365" s="10"/>
      <c r="BC1365" s="10"/>
      <c r="BD1365" s="10"/>
      <c r="BE1365" s="10"/>
      <c r="BF1365" s="10"/>
      <c r="BG1365" s="10"/>
    </row>
    <row r="1366" spans="54:59" ht="12.75">
      <c r="BB1366" s="10"/>
      <c r="BC1366" s="10"/>
      <c r="BD1366" s="10"/>
      <c r="BE1366" s="10"/>
      <c r="BF1366" s="10"/>
      <c r="BG1366" s="10"/>
    </row>
    <row r="1367" spans="54:59" ht="12.75">
      <c r="BB1367" s="10"/>
      <c r="BC1367" s="10"/>
      <c r="BD1367" s="10"/>
      <c r="BE1367" s="10"/>
      <c r="BF1367" s="10"/>
      <c r="BG1367" s="10"/>
    </row>
    <row r="1368" spans="54:59" ht="12.75">
      <c r="BB1368" s="10"/>
      <c r="BC1368" s="10"/>
      <c r="BD1368" s="10"/>
      <c r="BE1368" s="10"/>
      <c r="BF1368" s="10"/>
      <c r="BG1368" s="10"/>
    </row>
    <row r="1369" spans="54:59" ht="12.75">
      <c r="BB1369" s="10"/>
      <c r="BC1369" s="10"/>
      <c r="BD1369" s="10"/>
      <c r="BE1369" s="10"/>
      <c r="BF1369" s="10"/>
      <c r="BG1369" s="10"/>
    </row>
    <row r="1370" spans="54:59" ht="12.75">
      <c r="BB1370" s="10"/>
      <c r="BC1370" s="10"/>
      <c r="BD1370" s="10"/>
      <c r="BE1370" s="10"/>
      <c r="BF1370" s="10"/>
      <c r="BG1370" s="10"/>
    </row>
    <row r="1371" spans="54:59" ht="12.75">
      <c r="BB1371" s="10"/>
      <c r="BC1371" s="10"/>
      <c r="BD1371" s="10"/>
      <c r="BE1371" s="10"/>
      <c r="BF1371" s="10"/>
      <c r="BG1371" s="10"/>
    </row>
    <row r="1372" spans="54:59" ht="12.75">
      <c r="BB1372" s="10"/>
      <c r="BC1372" s="10"/>
      <c r="BD1372" s="10"/>
      <c r="BE1372" s="10"/>
      <c r="BF1372" s="10"/>
      <c r="BG1372" s="10"/>
    </row>
    <row r="1373" spans="54:59" ht="12.75">
      <c r="BB1373" s="10"/>
      <c r="BC1373" s="10"/>
      <c r="BD1373" s="10"/>
      <c r="BE1373" s="10"/>
      <c r="BF1373" s="10"/>
      <c r="BG1373" s="10"/>
    </row>
    <row r="1374" spans="54:59" ht="12.75">
      <c r="BB1374" s="10"/>
      <c r="BC1374" s="10"/>
      <c r="BD1374" s="10"/>
      <c r="BE1374" s="10"/>
      <c r="BF1374" s="10"/>
      <c r="BG1374" s="10"/>
    </row>
    <row r="1375" spans="54:59" ht="12.75">
      <c r="BB1375" s="10"/>
      <c r="BC1375" s="10"/>
      <c r="BD1375" s="10"/>
      <c r="BE1375" s="10"/>
      <c r="BF1375" s="10"/>
      <c r="BG1375" s="10"/>
    </row>
    <row r="1376" spans="54:59" ht="12.75">
      <c r="BB1376" s="10"/>
      <c r="BC1376" s="10"/>
      <c r="BD1376" s="10"/>
      <c r="BE1376" s="10"/>
      <c r="BF1376" s="10"/>
      <c r="BG1376" s="10"/>
    </row>
    <row r="1377" spans="54:59" ht="12.75">
      <c r="BB1377" s="10"/>
      <c r="BC1377" s="10"/>
      <c r="BD1377" s="10"/>
      <c r="BE1377" s="10"/>
      <c r="BF1377" s="10"/>
      <c r="BG1377" s="10"/>
    </row>
    <row r="1378" spans="54:59" ht="12.75">
      <c r="BB1378" s="10"/>
      <c r="BC1378" s="10"/>
      <c r="BD1378" s="10"/>
      <c r="BE1378" s="10"/>
      <c r="BF1378" s="10"/>
      <c r="BG1378" s="10"/>
    </row>
    <row r="1379" spans="54:59" ht="12.75">
      <c r="BB1379" s="10"/>
      <c r="BC1379" s="10"/>
      <c r="BD1379" s="10"/>
      <c r="BE1379" s="10"/>
      <c r="BF1379" s="10"/>
      <c r="BG1379" s="10"/>
    </row>
    <row r="1380" spans="54:59" ht="12.75">
      <c r="BB1380" s="10"/>
      <c r="BC1380" s="10"/>
      <c r="BD1380" s="10"/>
      <c r="BE1380" s="10"/>
      <c r="BF1380" s="10"/>
      <c r="BG1380" s="10"/>
    </row>
    <row r="1381" spans="54:59" ht="12.75">
      <c r="BB1381" s="10"/>
      <c r="BC1381" s="10"/>
      <c r="BD1381" s="10"/>
      <c r="BE1381" s="10"/>
      <c r="BF1381" s="10"/>
      <c r="BG1381" s="10"/>
    </row>
    <row r="1382" spans="54:59" ht="12.75">
      <c r="BB1382" s="10"/>
      <c r="BC1382" s="10"/>
      <c r="BD1382" s="10"/>
      <c r="BE1382" s="10"/>
      <c r="BF1382" s="10"/>
      <c r="BG1382" s="10"/>
    </row>
    <row r="1383" spans="54:59" ht="12.75">
      <c r="BB1383" s="10"/>
      <c r="BC1383" s="10"/>
      <c r="BD1383" s="10"/>
      <c r="BE1383" s="10"/>
      <c r="BF1383" s="10"/>
      <c r="BG1383" s="10"/>
    </row>
    <row r="1384" spans="54:59" ht="12.75">
      <c r="BB1384" s="10"/>
      <c r="BC1384" s="10"/>
      <c r="BD1384" s="10"/>
      <c r="BE1384" s="10"/>
      <c r="BF1384" s="10"/>
      <c r="BG1384" s="10"/>
    </row>
    <row r="1385" spans="54:59" ht="12.75">
      <c r="BB1385" s="10"/>
      <c r="BC1385" s="10"/>
      <c r="BD1385" s="10"/>
      <c r="BE1385" s="10"/>
      <c r="BF1385" s="10"/>
      <c r="BG1385" s="10"/>
    </row>
    <row r="1386" spans="54:59" ht="12.75">
      <c r="BB1386" s="10"/>
      <c r="BC1386" s="10"/>
      <c r="BD1386" s="10"/>
      <c r="BE1386" s="10"/>
      <c r="BF1386" s="10"/>
      <c r="BG1386" s="10"/>
    </row>
  </sheetData>
  <sheetProtection password="9AFA" sheet="1" objects="1" scenarios="1"/>
  <printOptions/>
  <pageMargins left="0.5" right="0.42" top="0.56" bottom="1" header="0.5" footer="0.5"/>
  <pageSetup horizontalDpi="300" verticalDpi="3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Amy Stephenson</cp:lastModifiedBy>
  <cp:lastPrinted>2002-09-17T18:06:35Z</cp:lastPrinted>
  <dcterms:created xsi:type="dcterms:W3CDTF">1997-01-15T00:54:17Z</dcterms:created>
  <dcterms:modified xsi:type="dcterms:W3CDTF">2011-02-04T18:54:03Z</dcterms:modified>
  <cp:category/>
  <cp:version/>
  <cp:contentType/>
  <cp:contentStatus/>
</cp:coreProperties>
</file>